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METROPLUS 2026\PTEP\"/>
    </mc:Choice>
  </mc:AlternateContent>
  <xr:revisionPtr revIDLastSave="0" documentId="13_ncr:1_{FEEE410C-7340-40A2-9F09-83FCA1B60B28}" xr6:coauthVersionLast="47" xr6:coauthVersionMax="47" xr10:uidLastSave="{00000000-0000-0000-0000-000000000000}"/>
  <bookViews>
    <workbookView xWindow="-110" yWindow="-110" windowWidth="19420" windowHeight="11500" tabRatio="500" firstSheet="1" activeTab="1" xr2:uid="{00000000-000D-0000-FFFF-FFFF00000000}"/>
  </bookViews>
  <sheets>
    <sheet name="Instrucciones" sheetId="1" r:id="rId1"/>
    <sheet name="Monitoreo 2026" sheetId="2" r:id="rId2"/>
    <sheet name="Consolidado 2026" sheetId="3" r:id="rId3"/>
    <sheet name="Evaluación Independiente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1" i="4" l="1"/>
  <c r="E11" i="4"/>
  <c r="D11" i="4"/>
  <c r="C11" i="4"/>
  <c r="B11" i="4"/>
  <c r="A11" i="4"/>
  <c r="H14" i="3"/>
  <c r="G14" i="3"/>
  <c r="F14" i="3"/>
  <c r="E14" i="3"/>
  <c r="D14" i="3"/>
  <c r="C14" i="3"/>
  <c r="H13" i="3"/>
  <c r="G13" i="3"/>
  <c r="F13" i="3"/>
  <c r="E13" i="3"/>
  <c r="D13" i="3"/>
  <c r="C13" i="3"/>
  <c r="H12" i="3"/>
  <c r="G12" i="3"/>
  <c r="F12" i="3"/>
  <c r="E12" i="3"/>
  <c r="D12" i="3"/>
  <c r="C12" i="3"/>
  <c r="H11" i="3"/>
  <c r="G11" i="3"/>
  <c r="F11" i="3"/>
  <c r="E11" i="3"/>
  <c r="D11" i="3"/>
  <c r="C11" i="3"/>
  <c r="H10" i="3"/>
  <c r="G10" i="3"/>
  <c r="F10" i="3"/>
  <c r="E10" i="3"/>
  <c r="D10" i="3"/>
  <c r="C10" i="3"/>
  <c r="H9" i="3"/>
  <c r="G9" i="3"/>
  <c r="F9" i="3"/>
  <c r="E9" i="3"/>
  <c r="D9" i="3"/>
  <c r="C9" i="3"/>
  <c r="H8" i="3"/>
  <c r="G8" i="3"/>
  <c r="F8" i="3"/>
  <c r="E8" i="3"/>
  <c r="D8" i="3"/>
  <c r="C8" i="3"/>
  <c r="H7" i="3"/>
  <c r="G7" i="3"/>
  <c r="F7" i="3"/>
  <c r="E7" i="3"/>
  <c r="D7" i="3"/>
  <c r="C7" i="3"/>
  <c r="H6" i="3"/>
  <c r="G6" i="3"/>
  <c r="F6" i="3"/>
  <c r="E6" i="3"/>
  <c r="D6" i="3"/>
  <c r="C6" i="3"/>
  <c r="H5" i="3"/>
  <c r="G5" i="3"/>
  <c r="F5" i="3"/>
  <c r="E5" i="3"/>
  <c r="D5" i="3"/>
  <c r="C5" i="3"/>
  <c r="H4" i="3"/>
  <c r="G4" i="3"/>
  <c r="F4" i="3"/>
  <c r="E4" i="3"/>
  <c r="D4" i="3"/>
  <c r="C4" i="3"/>
  <c r="H3" i="3"/>
  <c r="G3" i="3"/>
  <c r="F3" i="3"/>
  <c r="E3" i="3"/>
  <c r="D3" i="3"/>
  <c r="C3" i="3"/>
  <c r="H15" i="3" l="1"/>
  <c r="G15" i="3"/>
  <c r="F15" i="3"/>
  <c r="E15" i="3"/>
  <c r="D15" i="3"/>
  <c r="C15" i="3"/>
</calcChain>
</file>

<file path=xl/sharedStrings.xml><?xml version="1.0" encoding="utf-8"?>
<sst xmlns="http://schemas.openxmlformats.org/spreadsheetml/2006/main" count="645" uniqueCount="282">
  <si>
    <t>PLAN DE MONITOREO DEL COMPONENTE PROGRAMÁTICO DEL PTEP – METROPLÚS S.A. | VIGENCIA 2026-2028</t>
  </si>
  <si>
    <t>Campo</t>
  </si>
  <si>
    <t>Orientación</t>
  </si>
  <si>
    <t>Documento fuente</t>
  </si>
  <si>
    <t>Programa de Transparencia y Ética Pública 2026-2028 – Componente Programático (Estrategia Institucional para la Lucha contra la Corrupción), Metroplús S.A.</t>
  </si>
  <si>
    <t>Actividades cargadas</t>
  </si>
  <si>
    <t>Criterio de construcción</t>
  </si>
  <si>
    <t>Cada registro corresponde a una de las 'acciones de impacto' definidas en el Componente Programático para cada acción estratégica. No se incorporaron actividades adicionales a las formuladas en el documento fuente.</t>
  </si>
  <si>
    <t>Jerarquía</t>
  </si>
  <si>
    <t>Componente → Acción Estratégica → Actividad (acción de impacto).</t>
  </si>
  <si>
    <t>Meta de seguimiento</t>
  </si>
  <si>
    <t>Las columnas Meta 2026, Meta 2027 y Meta 2028 corresponden exactamente a las metas definidas en el Componente Programático.</t>
  </si>
  <si>
    <t>Avance acumulado</t>
  </si>
  <si>
    <t>Registrar entre 0 % y 100 % según el cumplimiento acumulado de la actividad frente a la meta de la vigencia en curso.</t>
  </si>
  <si>
    <t>Estado</t>
  </si>
  <si>
    <t>Sin iniciar / En ejecución / Cumplida / Requiere atención.</t>
  </si>
  <si>
    <t>Evidencia</t>
  </si>
  <si>
    <t>Registrar enlace, ruta institucional o referencia concreta del soporte.</t>
  </si>
  <si>
    <t>Verificación</t>
  </si>
  <si>
    <t>Campo para registrar la validación del monitoreo (Secretaría General) y las observaciones correspondientes.</t>
  </si>
  <si>
    <t>Gobernanza</t>
  </si>
  <si>
    <t>La Dependencia responsable de cada acción estratégica corresponde a la definida en la tabla de Gobernanza del Componente Programático; Secretaría General apoya el seguimiento y monitoreo del PTEP y la Coordinación de Control Interno realiza la evaluación independiente, conforme al modelo de Líneas de Defensa de la Política para la Gestión Integral del Riesgo.</t>
  </si>
  <si>
    <t>Tercera línea de defensa</t>
  </si>
  <si>
    <t>Las actividades de aseguramiento independiente de la Coordinación de Control Interno se presentan en la hoja 'Evaluación Independiente', separadas del monitoreo operativo de la hoja 'Monitoreo 2026' y de su Consolidado, para preservar la segregación de funciones establecida en la Política para la Gestión Integral del Riesgo.</t>
  </si>
  <si>
    <t>PLAN DE MONITOREO – COMPONENTE PROGRAMÁTICO DEL PTEP | METROPLÚS S.A. | VIGENCIA 2026</t>
  </si>
  <si>
    <t>N.º</t>
  </si>
  <si>
    <t>Componente</t>
  </si>
  <si>
    <t>Acción Estratégica</t>
  </si>
  <si>
    <t>Actividad (Acción de impacto)</t>
  </si>
  <si>
    <t>Dependencia responsable</t>
  </si>
  <si>
    <t>Dependencias de apoyo</t>
  </si>
  <si>
    <t>Producto esperado</t>
  </si>
  <si>
    <t>Indicador</t>
  </si>
  <si>
    <t>Meta 2026</t>
  </si>
  <si>
    <t>Meta 2027</t>
  </si>
  <si>
    <t>Meta 2028</t>
  </si>
  <si>
    <t>Corte de monitoreo</t>
  </si>
  <si>
    <t>% avance acumulado</t>
  </si>
  <si>
    <t>Evidencias / enlace o ubicación</t>
  </si>
  <si>
    <t>Observaciones, alertas y dificultades</t>
  </si>
  <si>
    <t>Acciones o compromisos</t>
  </si>
  <si>
    <t>Resultado de la verificación</t>
  </si>
  <si>
    <t>Observaciones del monitoreo</t>
  </si>
  <si>
    <t>COMPONENTE 1 – GESTIÓN PREVENTIVA DE RIESGOS PARA LA INTEGRIDAD Y LA TRANSPARENCIA</t>
  </si>
  <si>
    <t>ACCIÓN ESTRATÉGICA 1.1 – Gestión de riesgos para la integridad pública</t>
  </si>
  <si>
    <t>Socializar la Política para la Gestión Integral del Riesgo entre los procesos y colaboradores de Metroplús S.A.</t>
  </si>
  <si>
    <t>Responsable de la gestión integral del riesgo</t>
  </si>
  <si>
    <t>Secretaría General y líderes de proceso</t>
  </si>
  <si>
    <t>Política socializada</t>
  </si>
  <si>
    <t>% de acciones de socialización ejecutadas</t>
  </si>
  <si>
    <t>100 %</t>
  </si>
  <si>
    <t>100 % de la programación anual (planes de acción)</t>
  </si>
  <si>
    <t>Elaborar y adoptar los instrumentos de gestión del riesgo priorizados (manual, procedimientos y demás herramientas metodológicas).</t>
  </si>
  <si>
    <t>Líderes de proceso y Secretaría General</t>
  </si>
  <si>
    <t>Instrumentos elaborados y adoptados</t>
  </si>
  <si>
    <t>% de instrumentos priorizados elaborados o actualizados</t>
  </si>
  <si>
    <t>Líderes de proceso</t>
  </si>
  <si>
    <t>Matrices actualizadas</t>
  </si>
  <si>
    <t>% de matrices de riesgos actualizadas</t>
  </si>
  <si>
    <t>Fortalecer los controles y tratamientos de los riesgos priorizados.</t>
  </si>
  <si>
    <t>Controles y tratamientos revisados</t>
  </si>
  <si>
    <t>% de riesgos priorizados con controles y tratamientos revisados</t>
  </si>
  <si>
    <t>Realizar seguimiento a los riesgos institucionales identificados.</t>
  </si>
  <si>
    <t>Líderes de proceso y responsable de la gestión integral del riesgo</t>
  </si>
  <si>
    <t>Secretaría General</t>
  </si>
  <si>
    <t>Seguimientos realizados</t>
  </si>
  <si>
    <t>% de seguimientos programados realizados</t>
  </si>
  <si>
    <t>ACCIÓN ESTRATÉGICA 1.2 – Gestión preventiva de riesgos asociados a LA/FT/FP</t>
  </si>
  <si>
    <t>Identificar los factores de riesgo asociados a LA/FT/FP en los procesos priorizados.</t>
  </si>
  <si>
    <t>Dependencia responsable de la gestión integral del riesgo, en articulación con los procesos priorizados</t>
  </si>
  <si>
    <t>Factores de riesgo identificados</t>
  </si>
  <si>
    <t>% de factores de riesgo identificados y analizados</t>
  </si>
  <si>
    <t>100 % de los factores priorizados</t>
  </si>
  <si>
    <t>Evaluar la exposición institucional al riesgo LA/FT/FP.</t>
  </si>
  <si>
    <t>Riesgos evaluados</t>
  </si>
  <si>
    <t>% de procesos priorizados evaluados</t>
  </si>
  <si>
    <t>Definir e implementar medidas preventivas y controles frente a los riesgos LA/FT/FP identificados.</t>
  </si>
  <si>
    <t>Medidas y controles definidos e implementados</t>
  </si>
  <si>
    <t>% de medidas priorizadas implementadas</t>
  </si>
  <si>
    <t>Definir y priorizar el 100 % de las medidas</t>
  </si>
  <si>
    <t>Seguimiento y ajuste de las medidas implementadas</t>
  </si>
  <si>
    <t>Realizar seguimiento a las medidas preventivas implementadas frente a LA/FT/FP.</t>
  </si>
  <si>
    <t>ACCIÓN ESTRATÉGICA 1.3 – Canales de denuncia y mecanismos de reporte</t>
  </si>
  <si>
    <t>Identificar los canales y mecanismos de reporte existentes para la recepción de denuncias.</t>
  </si>
  <si>
    <t>Canales y mecanismos identificados</t>
  </si>
  <si>
    <t>% de canales y mecanismos institucionales identificados y analizados</t>
  </si>
  <si>
    <t>100 % de los mecanismos institucionales priorizados</t>
  </si>
  <si>
    <t>Fortalecer las rutas de atención y reporte de posibles situaciones que afecten la integridad institucional.</t>
  </si>
  <si>
    <t>Rutas de atención fortalecidas o actualizadas</t>
  </si>
  <si>
    <t>% de rutas priorizadas definidas o actualizadas</t>
  </si>
  <si>
    <t>100 % de las rutas priorizadas</t>
  </si>
  <si>
    <t>Divulgar los canales institucionales de denuncia y reporte.</t>
  </si>
  <si>
    <t>Canales divulgados</t>
  </si>
  <si>
    <t>% de acciones de divulgación programadas ejecutadas</t>
  </si>
  <si>
    <t>Realizar seguimiento a los mecanismos de reporte y a las denuncias gestionadas.</t>
  </si>
  <si>
    <t>Mecanismo de seguimiento definido y aplicado</t>
  </si>
  <si>
    <t>ACCIÓN ESTRATÉGICA 1.4 – Debida diligencia institucional</t>
  </si>
  <si>
    <t>Identificar los ámbitos institucionales priorizados para aplicar debida diligencia.</t>
  </si>
  <si>
    <t>Ámbitos priorizados identificados</t>
  </si>
  <si>
    <t>% de ámbitos priorizados identificados y analizados</t>
  </si>
  <si>
    <t>100 % de los ámbitos priorizados</t>
  </si>
  <si>
    <t>Definir criterios y mecanismos de debida diligencia para los procesos y relaciones institucionales priorizadas.</t>
  </si>
  <si>
    <t>Secretaría General y áreas involucradas</t>
  </si>
  <si>
    <t>Criterios y mecanismos definidos</t>
  </si>
  <si>
    <t>% de criterios y mecanismos priorizados definidos</t>
  </si>
  <si>
    <t>Implementar los mecanismos de debida diligencia definidos.</t>
  </si>
  <si>
    <t>Dependencias involucradas</t>
  </si>
  <si>
    <t>Mecanismos implementados</t>
  </si>
  <si>
    <t>% de mecanismos priorizados implementados</t>
  </si>
  <si>
    <t>Plan de implementación definido y aprobado</t>
  </si>
  <si>
    <t>100 % de los mecanismos priorizados</t>
  </si>
  <si>
    <t>Realizar seguimiento a los mecanismos de debida diligencia implementados.</t>
  </si>
  <si>
    <t>COMPONENTE 2 – REDES Y ARTICULACIÓN INSTITUCIONAL PARA LA TRANSPARENCIA</t>
  </si>
  <si>
    <t>ACCIÓN ESTRATÉGICA 2.1 – Fortalecimiento de las redes internas para la transparencia e integridad</t>
  </si>
  <si>
    <t>Identificar la red interna de apoyo al PTEP (dependencias y responsables involucrados).</t>
  </si>
  <si>
    <t>Red interna identificada</t>
  </si>
  <si>
    <t>% de dependencias y actores internos priorizados identificados</t>
  </si>
  <si>
    <t>Definir mecanismos de articulación interna para la implementación del PTEP.</t>
  </si>
  <si>
    <t>Dependencias identificadas</t>
  </si>
  <si>
    <t>Mecanismos de articulación definidos</t>
  </si>
  <si>
    <t>% de mecanismos de articulación priorizados definidos</t>
  </si>
  <si>
    <t>Realizar espacios de articulación y coordinación con la red interna del PTEP.</t>
  </si>
  <si>
    <t>Integrantes de la red</t>
  </si>
  <si>
    <t>Espacios realizados</t>
  </si>
  <si>
    <t>% de espacios de articulación programados realizados</t>
  </si>
  <si>
    <t>Realizar seguimiento a los compromisos institucionales del PTEP.</t>
  </si>
  <si>
    <t>Responsables de las acciones</t>
  </si>
  <si>
    <t>ACCIÓN ESTRATÉGICA 2.2 – Fortalecimiento de las redes externas y la articulación institucional</t>
  </si>
  <si>
    <t>Identificar actores externos estratégicos que puedan contribuir al fortalecimiento de la transparencia e integridad.</t>
  </si>
  <si>
    <t>Actores estratégicos identificados</t>
  </si>
  <si>
    <t>% de actores externos priorizados identificados</t>
  </si>
  <si>
    <t>Identificar oportunidades de articulación con actores externos priorizados.</t>
  </si>
  <si>
    <t>Oportunidades identificadas</t>
  </si>
  <si>
    <t>% de oportunidades de articulación priorizadas identificadas</t>
  </si>
  <si>
    <t>Promover acciones de articulación institucional con los actores externos priorizados.</t>
  </si>
  <si>
    <t>Dependencias responsables de la relación institucional</t>
  </si>
  <si>
    <t>Acciones de articulación realizadas</t>
  </si>
  <si>
    <t>% de acciones de articulación priorizadas definidas y ejecutadas</t>
  </si>
  <si>
    <t>Acciones priorizadas definidas y ejecutadas (100 %)</t>
  </si>
  <si>
    <t>Realizar seguimiento a las acciones de articulación con actores externos.</t>
  </si>
  <si>
    <t>Dependencias responsables</t>
  </si>
  <si>
    <t>COMPONENTE 3 – TRANSPARENCIA, ESTADO ABIERTO, INTEGRIDAD Y CULTURA DE LA LEGALIDAD</t>
  </si>
  <si>
    <t>ACCIÓN ESTRATÉGICA 3.1 – Transparencia y acceso a la información pública</t>
  </si>
  <si>
    <t>Identificar las obligaciones de transparencia y acceso a la información pública aplicables a Metroplús S.A.</t>
  </si>
  <si>
    <t>Dependencia responsable de transparencia y acceso a la información</t>
  </si>
  <si>
    <t>Obligaciones identificadas</t>
  </si>
  <si>
    <t>% de obligaciones de transparencia aplicables identificadas y analizadas</t>
  </si>
  <si>
    <t>Actualizar la información pública institucional publicada en los canales oficiales.</t>
  </si>
  <si>
    <t>Información actualizada</t>
  </si>
  <si>
    <t>% de información priorizada actualizada</t>
  </si>
  <si>
    <t>Realizar seguimiento al cumplimiento de las obligaciones de transparencia y acceso a la información.</t>
  </si>
  <si>
    <t>Implementar acciones de mejoramiento derivadas del seguimiento a las obligaciones de transparencia.</t>
  </si>
  <si>
    <t>Acciones de mejoramiento definidas e implementadas</t>
  </si>
  <si>
    <t>% de acciones de mejoramiento priorizadas implementadas</t>
  </si>
  <si>
    <t>Acciones de mejoramiento priorizadas definidas</t>
  </si>
  <si>
    <t>ACCIÓN ESTRATÉGICA 3.2 – Participación ciudadana y rendición de cuentas</t>
  </si>
  <si>
    <t>Identificar los mecanismos institucionales de participación ciudadana y rendición de cuentas.</t>
  </si>
  <si>
    <t>Dependencias responsables de participación, comunicaciones y rendición de cuentas</t>
  </si>
  <si>
    <t>Mecanismos institucionales identificados y analizados</t>
  </si>
  <si>
    <t>% de mecanismos institucionales identificados y analizados</t>
  </si>
  <si>
    <t>Fortalecer los espacios de diálogo con la ciudadanía y los grupos de interés.</t>
  </si>
  <si>
    <t>Secretaría General y demás dependencias involucradas</t>
  </si>
  <si>
    <t>Acciones de diálogo ejecutadas</t>
  </si>
  <si>
    <t>% de acciones de diálogo programadas ejecutadas</t>
  </si>
  <si>
    <t>Acciones priorizadas definidas</t>
  </si>
  <si>
    <t>Realizar acciones de rendición de cuentas sobre la gestión institucional.</t>
  </si>
  <si>
    <t>Acciones de rendición de cuentas ejecutadas</t>
  </si>
  <si>
    <t>% de acciones programadas ejecutadas</t>
  </si>
  <si>
    <t>Analizar la retroalimentación y los aportes recibidos de la ciudadanía y los grupos de interés.</t>
  </si>
  <si>
    <t>Aportes analizados</t>
  </si>
  <si>
    <t>% de aportes recibidos analizados</t>
  </si>
  <si>
    <t>Mecanismo de análisis definido</t>
  </si>
  <si>
    <t>ACCIÓN ESTRATÉGICA 3.3 – Promoción de la integridad y la cultura de la legalidad</t>
  </si>
  <si>
    <t>Identificar las necesidades de fortalecimiento en integridad de los servidores, trabajadores y colaboradores.</t>
  </si>
  <si>
    <t>Dirección Administrativa</t>
  </si>
  <si>
    <t>Gestión Humana y líderes de proceso</t>
  </si>
  <si>
    <t>Necesidades identificadas</t>
  </si>
  <si>
    <t>% de necesidades priorizadas identificadas y analizadas</t>
  </si>
  <si>
    <t>Desarrollar acciones de sensibilización en integridad.</t>
  </si>
  <si>
    <t>Gestión Humana y Comunicaciones</t>
  </si>
  <si>
    <t>Acciones realizadas</t>
  </si>
  <si>
    <t>% de acciones de sensibilización programadas ejecutadas</t>
  </si>
  <si>
    <t>Promover la cultura de la legalidad entre los servidores, trabajadores y colaboradores.</t>
  </si>
  <si>
    <t>Gestión Humana y demás áreas</t>
  </si>
  <si>
    <t>Acciones desarrolladas</t>
  </si>
  <si>
    <t>Evaluar las acciones de integridad y cultura de la legalidad implementadas.</t>
  </si>
  <si>
    <t>Gestión Humana</t>
  </si>
  <si>
    <t>Resultados evaluados</t>
  </si>
  <si>
    <t>% de evaluaciones programadas realizadas</t>
  </si>
  <si>
    <t>Mecanismo de evaluación definido</t>
  </si>
  <si>
    <t>ACCIÓN ESTRATÉGICA 3.4 – Gestión preventiva de conflictos de interés</t>
  </si>
  <si>
    <t>Identificar los mecanismos institucionales para la gestión de conflictos de interés.</t>
  </si>
  <si>
    <t>Gestión Humana y Jurídica</t>
  </si>
  <si>
    <t>Mecanismos institucionales identificados</t>
  </si>
  <si>
    <t>% de mecanismos identificados y analizados</t>
  </si>
  <si>
    <t>Fortalecer los mecanismos de gestión de conflictos de interés.</t>
  </si>
  <si>
    <t>Mecanismos fortalecidos</t>
  </si>
  <si>
    <t>% de acciones de fortalecimiento priorizadas implementadas</t>
  </si>
  <si>
    <t>Sensibilizar a los servidores, trabajadores y colaboradores sobre conflictos de interés.</t>
  </si>
  <si>
    <t>Realizar seguimiento a las acciones implementadas para la gestión de conflictos de interés.</t>
  </si>
  <si>
    <t>Mecanismo de seguimiento definido</t>
  </si>
  <si>
    <t>COMPONENTE 4 – INICIATIVAS ADICIONALES PARA EL FORTALECIMIENTO DE LA ÉTICA Y LA INTEGRIDAD</t>
  </si>
  <si>
    <t>ACCIÓN ESTRATÉGICA 4.1 – Prevención del acoso laboral y sexual</t>
  </si>
  <si>
    <t>Identificar los mecanismos institucionales de prevención y atención del acoso laboral y sexual.</t>
  </si>
  <si>
    <t>Secretaría General y SST</t>
  </si>
  <si>
    <t>Mecanismos identificados</t>
  </si>
  <si>
    <t>Fortalecer las medidas de prevención y atención del acoso laboral y sexual.</t>
  </si>
  <si>
    <t>SST y áreas involucradas</t>
  </si>
  <si>
    <t>Medidas fortalecidas</t>
  </si>
  <si>
    <t>Acciones priorizadas definidas e implementadas</t>
  </si>
  <si>
    <t>Sensibilizar a los trabajadores y colaboradores sobre acoso laboral y sexual.</t>
  </si>
  <si>
    <t>Secretaría General y Comunicaciones</t>
  </si>
  <si>
    <t>Divulgar los canales y rutas institucionales de prevención y atención del acoso laboral y sexual.</t>
  </si>
  <si>
    <t>Comunicaciones y Secretaría General</t>
  </si>
  <si>
    <t>Canales y rutas divulgados</t>
  </si>
  <si>
    <t>ACCIÓN ESTRATÉGICA 4.2 – Fortalecimiento de entornos institucionales íntegros y respetuosos</t>
  </si>
  <si>
    <t>Identificar acciones para fortalecer entornos institucionales íntegros y respetuosos.</t>
  </si>
  <si>
    <t>Acciones priorizadas identificadas</t>
  </si>
  <si>
    <t>% de acciones priorizadas identificadas y analizadas</t>
  </si>
  <si>
    <t>Promover el respeto y el trato digno entre los trabajadores y colaboradores.</t>
  </si>
  <si>
    <t>Comunicaciones y demás áreas</t>
  </si>
  <si>
    <t>Promover prácticas de integridad institucional en el desarrollo de las actividades cotidianas.</t>
  </si>
  <si>
    <t>Evaluar las acciones implementadas para fortalecer entornos institucionales íntegros y respetuosos.</t>
  </si>
  <si>
    <t>Mecanismo de evaluación definido y aplicado</t>
  </si>
  <si>
    <t>CONSOLIDADO GENERAL DEL MONITOREO – METROPLÚS S.A. | VIGENCIA 2026</t>
  </si>
  <si>
    <t>Total de actividades</t>
  </si>
  <si>
    <t>Cumplidas</t>
  </si>
  <si>
    <t>En ejecución</t>
  </si>
  <si>
    <t>Sin iniciar</t>
  </si>
  <si>
    <t>Requiere atención</t>
  </si>
  <si>
    <t>% promedio de avance</t>
  </si>
  <si>
    <t>TOTAL PTEP 2026</t>
  </si>
  <si>
    <t>EVALUACIÓN INDEPENDIENTE DEL PTEP – TERCERA LÍNEA DE DEFENSA | METROPLÚS S.A. | VIGENCIA 2026</t>
  </si>
  <si>
    <t>Nota: este bloque recoge las actividades propias de la Coordinación de Control Interno como tercera línea de defensa (Resolución 202640122, Art. Cuarto – Evaluación Independiente; Política para la Gestión Integral del Riesgo). Se presenta de forma independiente del monitoreo operativo de la hoja 'Monitoreo 2026' para preservar la segregación de funciones: Control Interno no participa en la identificación, valoración, administración o aceptación de riesgos, ni ejecuta las acciones de la Primera y Segunda Línea de Defensa.</t>
  </si>
  <si>
    <t>Línea de defensa</t>
  </si>
  <si>
    <t>Función de aseguramiento</t>
  </si>
  <si>
    <t>Actividad</t>
  </si>
  <si>
    <t>TERCERA LÍNEA DE DEFENSA – COORDINACIÓN DE CONTROL INTERNO</t>
  </si>
  <si>
    <t>Evaluación independiente del PTEP conforme al Plan Anual de Auditoría (PAA)</t>
  </si>
  <si>
    <t>Incorporar la evaluación del PTEP en el Plan Anual de Auditoría (PAA) de la vigencia.</t>
  </si>
  <si>
    <t>Coordinación de Control Interno</t>
  </si>
  <si>
    <t>PTEP incorporado en el Plan Anual de Auditoría aprobado</t>
  </si>
  <si>
    <t>PTEP incorporado en el PAA (Sí/No)</t>
  </si>
  <si>
    <t>PTEP incorporado en el PAA 2026</t>
  </si>
  <si>
    <t>PTEP incorporado en el PAA 2027</t>
  </si>
  <si>
    <t>PTEP incorporado en el PAA 2028</t>
  </si>
  <si>
    <t>Realizar la evaluación independiente del PTEP, verificando el diseño y la efectividad de los controles y el cumplimiento de la Política para la Gestión Integral del Riesgo y del Programa de Transparencia y Ética Pública.</t>
  </si>
  <si>
    <t>Informe de evaluación independiente</t>
  </si>
  <si>
    <t>N.º de evaluaciones independientes realizadas</t>
  </si>
  <si>
    <t>1 evaluación conforme al PAA 2026</t>
  </si>
  <si>
    <t>1 evaluación conforme al PAA 2027</t>
  </si>
  <si>
    <t>1 evaluación conforme al PAA 2028</t>
  </si>
  <si>
    <t>Informar los resultados y recomendaciones de la evaluación independiente a la Gerencia General y al Comité Institucional de Coordinación de Control Interno.</t>
  </si>
  <si>
    <t>Comité Institucional de Coordinación de Control Interno</t>
  </si>
  <si>
    <t>Resultados informados a las instancias competentes</t>
  </si>
  <si>
    <t>% de informes de evaluación socializados ante las instancias competentes</t>
  </si>
  <si>
    <t>Realizar seguimiento al cumplimiento de los planes de mejoramiento derivados de la evaluación independiente del PTEP.</t>
  </si>
  <si>
    <t>Dependencias responsables de los planes de mejoramiento</t>
  </si>
  <si>
    <t>Seguimiento realizado a los planes de mejoramiento</t>
  </si>
  <si>
    <t>% de acciones de mejoramiento con seguimiento realizado</t>
  </si>
  <si>
    <t>100 % de las acciones priorizadas</t>
  </si>
  <si>
    <t>RESUMEN</t>
  </si>
  <si>
    <t>Gestion social</t>
  </si>
  <si>
    <t>Direccion juridica</t>
  </si>
  <si>
    <t>Oficina de comunicaciones
Direccion Admisnitrativa</t>
  </si>
  <si>
    <t>Oficina de comunicaciones</t>
  </si>
  <si>
    <t>Comunicaciones y TIC</t>
  </si>
  <si>
    <t>Gestion social
Oficina de comunicaciones</t>
  </si>
  <si>
    <t>Secretaría General
Oficina de comunicaciones</t>
  </si>
  <si>
    <t>Comunicaciones, Gestion social y demás dependencias involucradas</t>
  </si>
  <si>
    <t>Actualizar las matrices de riesgos incorporando y aplicando la Guía DAFP</t>
  </si>
  <si>
    <t>No aplica</t>
  </si>
  <si>
    <t>Proyectó</t>
  </si>
  <si>
    <t>Revisó</t>
  </si>
  <si>
    <t>Aprobó</t>
  </si>
  <si>
    <t xml:space="preserve">Eliana Rúa </t>
  </si>
  <si>
    <t>Contratistas Metroplús</t>
  </si>
  <si>
    <t>Víctor Julián Rivera Ocampo Profesional Universitario- Gestión de TICS y Servicios Administrativos</t>
  </si>
  <si>
    <t xml:space="preserve">William Alberto Gómez Ramírez </t>
  </si>
  <si>
    <t>Secretario General</t>
  </si>
  <si>
    <t>Katherine Manco Quiroz</t>
  </si>
  <si>
    <t>Gerente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</si>
</sst>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1"/>
    </font>
    <font>
      <b/>
      <sz val="12"/>
      <color rgb="FFFFFFFF"/>
      <name val="Calibri"/>
      <charset val="1"/>
    </font>
    <font>
      <b/>
      <sz val="11"/>
      <name val="Cambria"/>
      <charset val="1"/>
    </font>
    <font>
      <b/>
      <sz val="14"/>
      <color rgb="FFFFFFFF"/>
      <name val="Calibri"/>
      <charset val="1"/>
    </font>
    <font>
      <b/>
      <sz val="11"/>
      <color rgb="FFFFFFFF"/>
      <name val="Calibri"/>
      <charset val="1"/>
    </font>
    <font>
      <sz val="11"/>
      <name val="Calibri"/>
      <charset val="1"/>
    </font>
    <font>
      <b/>
      <sz val="13"/>
      <color rgb="FFFFFFFF"/>
      <name val="Calibri"/>
      <charset val="1"/>
    </font>
    <font>
      <i/>
      <sz val="10"/>
      <name val="Calibri"/>
      <charset val="1"/>
    </font>
    <font>
      <b/>
      <sz val="11"/>
      <color rgb="FFFFFFFF"/>
      <name val="Cambria"/>
      <charset val="1"/>
    </font>
    <font>
      <b/>
      <sz val="12"/>
      <color rgb="FFFFFFFF"/>
      <name val="Calibri"/>
      <family val="2"/>
    </font>
    <font>
      <sz val="12"/>
      <color theme="1"/>
      <name val="Calibri"/>
      <family val="2"/>
    </font>
    <font>
      <b/>
      <sz val="11"/>
      <name val="Calibri"/>
      <family val="2"/>
    </font>
    <font>
      <b/>
      <sz val="22"/>
      <color rgb="FFFFFFFF"/>
      <name val="Calibri"/>
      <family val="2"/>
    </font>
    <font>
      <i/>
      <sz val="10"/>
      <color theme="1"/>
      <name val="Aptos"/>
      <family val="2"/>
    </font>
    <font>
      <b/>
      <i/>
      <sz val="12"/>
      <color theme="1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rgb="FF00487E"/>
        <bgColor rgb="FF333399"/>
      </patternFill>
    </fill>
    <fill>
      <patternFill patternType="solid">
        <fgColor rgb="FF0070C0"/>
        <bgColor rgb="FF008080"/>
      </patternFill>
    </fill>
    <fill>
      <patternFill patternType="solid">
        <fgColor rgb="FFD9E2F3"/>
        <bgColor rgb="FFCCFFFF"/>
      </patternFill>
    </fill>
    <fill>
      <patternFill patternType="solid">
        <fgColor theme="8" tint="-0.499984740745262"/>
        <bgColor rgb="FF333399"/>
      </patternFill>
    </fill>
    <fill>
      <patternFill patternType="solid">
        <fgColor theme="8" tint="-0.249977111117893"/>
        <bgColor rgb="FF008080"/>
      </patternFill>
    </fill>
  </fills>
  <borders count="2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medium">
        <color auto="1"/>
      </top>
      <bottom style="medium">
        <color auto="1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indexed="64"/>
      </left>
      <right style="thin">
        <color rgb="FFBFBFBF"/>
      </right>
      <top style="medium">
        <color indexed="64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medium">
        <color indexed="64"/>
      </top>
      <bottom style="thin">
        <color rgb="FFBFBFBF"/>
      </bottom>
      <diagonal/>
    </border>
    <border>
      <left style="thin">
        <color rgb="FFBFBFBF"/>
      </left>
      <right style="medium">
        <color indexed="64"/>
      </right>
      <top style="medium">
        <color indexed="64"/>
      </top>
      <bottom style="thin">
        <color rgb="FFBFBFBF"/>
      </bottom>
      <diagonal/>
    </border>
    <border>
      <left style="medium">
        <color indexed="64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medium">
        <color indexed="64"/>
      </right>
      <top style="thin">
        <color rgb="FFBFBFBF"/>
      </top>
      <bottom style="thin">
        <color rgb="FFBFBFBF"/>
      </bottom>
      <diagonal/>
    </border>
    <border>
      <left style="medium">
        <color indexed="64"/>
      </left>
      <right style="thin">
        <color rgb="FFBFBFBF"/>
      </right>
      <top style="thin">
        <color rgb="FFBFBFBF"/>
      </top>
      <bottom style="medium">
        <color indexed="64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medium">
        <color indexed="64"/>
      </bottom>
      <diagonal/>
    </border>
    <border>
      <left style="thin">
        <color rgb="FFBFBFBF"/>
      </left>
      <right style="medium">
        <color indexed="64"/>
      </right>
      <top style="thin">
        <color rgb="FFBFBFBF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BFBFBF"/>
      </right>
      <top style="medium">
        <color auto="1"/>
      </top>
      <bottom style="medium">
        <color indexed="64"/>
      </bottom>
      <diagonal/>
    </border>
    <border>
      <left style="thin">
        <color rgb="FFBFBFBF"/>
      </left>
      <right style="medium">
        <color indexed="64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9" fontId="5" fillId="0" borderId="2" xfId="0" applyNumberFormat="1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9" fontId="2" fillId="4" borderId="1" xfId="0" applyNumberFormat="1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10" fillId="0" borderId="0" xfId="0" applyFont="1"/>
    <xf numFmtId="0" fontId="11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9" fontId="5" fillId="0" borderId="4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 wrapText="1"/>
    </xf>
    <xf numFmtId="9" fontId="5" fillId="0" borderId="9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9" fillId="6" borderId="14" xfId="0" applyFont="1" applyFill="1" applyBorder="1" applyAlignment="1">
      <alignment horizontal="center" vertical="center" wrapText="1"/>
    </xf>
    <xf numFmtId="0" fontId="9" fillId="6" borderId="15" xfId="0" applyFont="1" applyFill="1" applyBorder="1" applyAlignment="1">
      <alignment horizontal="center" vertical="center" wrapText="1"/>
    </xf>
    <xf numFmtId="0" fontId="12" fillId="5" borderId="12" xfId="0" applyFont="1" applyFill="1" applyBorder="1" applyAlignment="1">
      <alignment horizontal="center" vertical="center" wrapText="1"/>
    </xf>
    <xf numFmtId="0" fontId="12" fillId="5" borderId="11" xfId="0" applyFont="1" applyFill="1" applyBorder="1" applyAlignment="1">
      <alignment horizontal="center" vertical="center" wrapText="1"/>
    </xf>
    <xf numFmtId="0" fontId="12" fillId="5" borderId="1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2" fillId="4" borderId="1" xfId="0" applyFont="1" applyFill="1" applyBorder="1"/>
    <xf numFmtId="0" fontId="3" fillId="2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3" borderId="0" xfId="0" applyFont="1" applyFill="1" applyAlignment="1">
      <alignment horizontal="center" vertical="center" wrapText="1"/>
    </xf>
    <xf numFmtId="0" fontId="13" fillId="0" borderId="19" xfId="0" applyFont="1" applyBorder="1" applyAlignment="1">
      <alignment horizontal="justify" vertical="center" wrapText="1"/>
    </xf>
    <xf numFmtId="0" fontId="0" fillId="0" borderId="19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13" fillId="0" borderId="21" xfId="0" applyFont="1" applyBorder="1" applyAlignment="1">
      <alignment horizontal="justify" vertical="center" wrapText="1"/>
    </xf>
    <xf numFmtId="0" fontId="13" fillId="0" borderId="20" xfId="0" applyFont="1" applyBorder="1" applyAlignment="1">
      <alignment horizontal="justify" vertical="center" wrapText="1"/>
    </xf>
    <xf numFmtId="0" fontId="0" fillId="0" borderId="21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14" fillId="0" borderId="16" xfId="0" applyFont="1" applyBorder="1" applyAlignment="1">
      <alignment horizontal="justify" vertical="center" wrapText="1"/>
    </xf>
    <xf numFmtId="0" fontId="14" fillId="0" borderId="17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70C0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487E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"/>
  <sheetViews>
    <sheetView zoomScaleNormal="100" workbookViewId="0"/>
  </sheetViews>
  <sheetFormatPr baseColWidth="10" defaultColWidth="8.6328125" defaultRowHeight="14.5" x14ac:dyDescent="0.35"/>
  <cols>
    <col min="1" max="1" width="22" customWidth="1"/>
    <col min="2" max="2" width="110" customWidth="1"/>
  </cols>
  <sheetData>
    <row r="1" spans="1:2" ht="30" customHeight="1" x14ac:dyDescent="0.35">
      <c r="A1" s="31" t="s">
        <v>0</v>
      </c>
      <c r="B1" s="31"/>
    </row>
    <row r="2" spans="1:2" ht="15" customHeight="1" x14ac:dyDescent="0.35">
      <c r="A2" s="1" t="s">
        <v>1</v>
      </c>
      <c r="B2" s="2" t="s">
        <v>2</v>
      </c>
    </row>
    <row r="3" spans="1:2" ht="27.75" customHeight="1" x14ac:dyDescent="0.35">
      <c r="A3" s="1" t="s">
        <v>3</v>
      </c>
      <c r="B3" s="2" t="s">
        <v>4</v>
      </c>
    </row>
    <row r="4" spans="1:2" ht="15" customHeight="1" x14ac:dyDescent="0.35">
      <c r="A4" s="1" t="s">
        <v>5</v>
      </c>
      <c r="B4" s="2">
        <v>49</v>
      </c>
    </row>
    <row r="5" spans="1:2" ht="27.75" customHeight="1" x14ac:dyDescent="0.35">
      <c r="A5" s="1" t="s">
        <v>6</v>
      </c>
      <c r="B5" s="2" t="s">
        <v>7</v>
      </c>
    </row>
    <row r="6" spans="1:2" ht="15" customHeight="1" x14ac:dyDescent="0.35">
      <c r="A6" s="1" t="s">
        <v>8</v>
      </c>
      <c r="B6" s="2" t="s">
        <v>9</v>
      </c>
    </row>
    <row r="7" spans="1:2" ht="27.75" customHeight="1" x14ac:dyDescent="0.35">
      <c r="A7" s="1" t="s">
        <v>10</v>
      </c>
      <c r="B7" s="2" t="s">
        <v>11</v>
      </c>
    </row>
    <row r="8" spans="1:2" ht="15" customHeight="1" x14ac:dyDescent="0.35">
      <c r="A8" s="1" t="s">
        <v>12</v>
      </c>
      <c r="B8" s="2" t="s">
        <v>13</v>
      </c>
    </row>
    <row r="9" spans="1:2" ht="15" customHeight="1" x14ac:dyDescent="0.35">
      <c r="A9" s="1" t="s">
        <v>14</v>
      </c>
      <c r="B9" s="2" t="s">
        <v>15</v>
      </c>
    </row>
    <row r="10" spans="1:2" ht="15" customHeight="1" x14ac:dyDescent="0.35">
      <c r="A10" s="1" t="s">
        <v>16</v>
      </c>
      <c r="B10" s="2" t="s">
        <v>17</v>
      </c>
    </row>
    <row r="11" spans="1:2" ht="15" customHeight="1" x14ac:dyDescent="0.35">
      <c r="A11" s="1" t="s">
        <v>18</v>
      </c>
      <c r="B11" s="2" t="s">
        <v>19</v>
      </c>
    </row>
    <row r="12" spans="1:2" ht="41.25" customHeight="1" x14ac:dyDescent="0.35">
      <c r="A12" s="1" t="s">
        <v>20</v>
      </c>
      <c r="B12" s="2" t="s">
        <v>21</v>
      </c>
    </row>
    <row r="13" spans="1:2" ht="43.5" x14ac:dyDescent="0.35">
      <c r="A13" s="1" t="s">
        <v>22</v>
      </c>
      <c r="B13" s="2" t="s">
        <v>23</v>
      </c>
    </row>
  </sheetData>
  <mergeCells count="1">
    <mergeCell ref="A1:B1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59"/>
  <sheetViews>
    <sheetView tabSelected="1" topLeftCell="A49" zoomScale="70" zoomScaleNormal="70" workbookViewId="0">
      <selection activeCell="D64" sqref="D64"/>
    </sheetView>
  </sheetViews>
  <sheetFormatPr baseColWidth="10" defaultColWidth="8.6328125" defaultRowHeight="14.5" x14ac:dyDescent="0.35"/>
  <cols>
    <col min="1" max="1" width="6" customWidth="1"/>
    <col min="2" max="3" width="27.90625" customWidth="1"/>
    <col min="4" max="4" width="62" customWidth="1"/>
    <col min="5" max="5" width="24" customWidth="1"/>
    <col min="6" max="7" width="26" customWidth="1"/>
    <col min="8" max="8" width="30" customWidth="1"/>
    <col min="9" max="11" width="16" customWidth="1"/>
    <col min="12" max="12" width="18" customWidth="1"/>
    <col min="13" max="13" width="16" customWidth="1"/>
    <col min="14" max="14" width="15" customWidth="1"/>
    <col min="15" max="15" width="30" customWidth="1"/>
    <col min="16" max="16" width="34" customWidth="1"/>
    <col min="17" max="17" width="30" customWidth="1"/>
    <col min="18" max="18" width="20" customWidth="1"/>
    <col min="19" max="19" width="34" customWidth="1"/>
  </cols>
  <sheetData>
    <row r="1" spans="1:19" ht="64.5" customHeight="1" thickBot="1" x14ac:dyDescent="0.4">
      <c r="A1" s="28" t="s">
        <v>24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30"/>
    </row>
    <row r="2" spans="1:19" s="10" customFormat="1" ht="48" customHeight="1" thickBot="1" x14ac:dyDescent="0.4">
      <c r="A2" s="26" t="s">
        <v>25</v>
      </c>
      <c r="B2" s="9" t="s">
        <v>26</v>
      </c>
      <c r="C2" s="9" t="s">
        <v>27</v>
      </c>
      <c r="D2" s="9" t="s">
        <v>28</v>
      </c>
      <c r="E2" s="9" t="s">
        <v>29</v>
      </c>
      <c r="F2" s="9" t="s">
        <v>30</v>
      </c>
      <c r="G2" s="9" t="s">
        <v>31</v>
      </c>
      <c r="H2" s="9" t="s">
        <v>32</v>
      </c>
      <c r="I2" s="9" t="s">
        <v>33</v>
      </c>
      <c r="J2" s="9" t="s">
        <v>34</v>
      </c>
      <c r="K2" s="9" t="s">
        <v>35</v>
      </c>
      <c r="L2" s="9" t="s">
        <v>36</v>
      </c>
      <c r="M2" s="9" t="s">
        <v>37</v>
      </c>
      <c r="N2" s="9" t="s">
        <v>14</v>
      </c>
      <c r="O2" s="9" t="s">
        <v>38</v>
      </c>
      <c r="P2" s="9" t="s">
        <v>39</v>
      </c>
      <c r="Q2" s="9" t="s">
        <v>40</v>
      </c>
      <c r="R2" s="9" t="s">
        <v>41</v>
      </c>
      <c r="S2" s="27" t="s">
        <v>42</v>
      </c>
    </row>
    <row r="3" spans="1:19" ht="57.75" customHeight="1" x14ac:dyDescent="0.35">
      <c r="A3" s="12">
        <v>1</v>
      </c>
      <c r="B3" s="13" t="s">
        <v>43</v>
      </c>
      <c r="C3" s="13" t="s">
        <v>44</v>
      </c>
      <c r="D3" s="14" t="s">
        <v>45</v>
      </c>
      <c r="E3" s="13" t="s">
        <v>46</v>
      </c>
      <c r="F3" s="13" t="s">
        <v>47</v>
      </c>
      <c r="G3" s="13" t="s">
        <v>48</v>
      </c>
      <c r="H3" s="13" t="s">
        <v>49</v>
      </c>
      <c r="I3" s="15" t="s">
        <v>50</v>
      </c>
      <c r="J3" s="15" t="s">
        <v>51</v>
      </c>
      <c r="K3" s="15" t="s">
        <v>51</v>
      </c>
      <c r="L3" s="15"/>
      <c r="M3" s="16"/>
      <c r="N3" s="15"/>
      <c r="O3" s="13"/>
      <c r="P3" s="13"/>
      <c r="Q3" s="13"/>
      <c r="R3" s="15"/>
      <c r="S3" s="17"/>
    </row>
    <row r="4" spans="1:19" ht="57.75" customHeight="1" x14ac:dyDescent="0.35">
      <c r="A4" s="18">
        <v>2</v>
      </c>
      <c r="B4" s="5" t="s">
        <v>43</v>
      </c>
      <c r="C4" s="5" t="s">
        <v>44</v>
      </c>
      <c r="D4" s="11" t="s">
        <v>52</v>
      </c>
      <c r="E4" s="5" t="s">
        <v>46</v>
      </c>
      <c r="F4" s="5" t="s">
        <v>53</v>
      </c>
      <c r="G4" s="5" t="s">
        <v>54</v>
      </c>
      <c r="H4" s="5" t="s">
        <v>55</v>
      </c>
      <c r="I4" s="4" t="s">
        <v>50</v>
      </c>
      <c r="J4" s="4" t="s">
        <v>51</v>
      </c>
      <c r="K4" s="4" t="s">
        <v>51</v>
      </c>
      <c r="L4" s="4"/>
      <c r="M4" s="6"/>
      <c r="N4" s="4"/>
      <c r="O4" s="5"/>
      <c r="P4" s="5"/>
      <c r="Q4" s="5"/>
      <c r="R4" s="4"/>
      <c r="S4" s="19"/>
    </row>
    <row r="5" spans="1:19" ht="57.75" customHeight="1" x14ac:dyDescent="0.35">
      <c r="A5" s="18">
        <v>3</v>
      </c>
      <c r="B5" s="5" t="s">
        <v>43</v>
      </c>
      <c r="C5" s="5" t="s">
        <v>44</v>
      </c>
      <c r="D5" s="11" t="s">
        <v>270</v>
      </c>
      <c r="E5" s="5" t="s">
        <v>46</v>
      </c>
      <c r="F5" s="5" t="s">
        <v>56</v>
      </c>
      <c r="G5" s="5" t="s">
        <v>57</v>
      </c>
      <c r="H5" s="5" t="s">
        <v>58</v>
      </c>
      <c r="I5" s="4" t="s">
        <v>50</v>
      </c>
      <c r="J5" s="4" t="s">
        <v>51</v>
      </c>
      <c r="K5" s="4" t="s">
        <v>51</v>
      </c>
      <c r="L5" s="4"/>
      <c r="M5" s="6"/>
      <c r="N5" s="4"/>
      <c r="O5" s="5"/>
      <c r="P5" s="5"/>
      <c r="Q5" s="5"/>
      <c r="R5" s="4"/>
      <c r="S5" s="19"/>
    </row>
    <row r="6" spans="1:19" ht="57.75" customHeight="1" x14ac:dyDescent="0.35">
      <c r="A6" s="18">
        <v>4</v>
      </c>
      <c r="B6" s="5" t="s">
        <v>43</v>
      </c>
      <c r="C6" s="5" t="s">
        <v>44</v>
      </c>
      <c r="D6" s="11" t="s">
        <v>59</v>
      </c>
      <c r="E6" s="5" t="s">
        <v>46</v>
      </c>
      <c r="F6" s="5" t="s">
        <v>56</v>
      </c>
      <c r="G6" s="5" t="s">
        <v>60</v>
      </c>
      <c r="H6" s="5" t="s">
        <v>61</v>
      </c>
      <c r="I6" s="4" t="s">
        <v>50</v>
      </c>
      <c r="J6" s="4" t="s">
        <v>50</v>
      </c>
      <c r="K6" s="4" t="s">
        <v>50</v>
      </c>
      <c r="L6" s="4"/>
      <c r="M6" s="6"/>
      <c r="N6" s="4"/>
      <c r="O6" s="5"/>
      <c r="P6" s="5"/>
      <c r="Q6" s="5"/>
      <c r="R6" s="4"/>
      <c r="S6" s="19"/>
    </row>
    <row r="7" spans="1:19" ht="57.75" customHeight="1" thickBot="1" x14ac:dyDescent="0.4">
      <c r="A7" s="20">
        <v>5</v>
      </c>
      <c r="B7" s="21" t="s">
        <v>43</v>
      </c>
      <c r="C7" s="21" t="s">
        <v>44</v>
      </c>
      <c r="D7" s="22" t="s">
        <v>62</v>
      </c>
      <c r="E7" s="21" t="s">
        <v>63</v>
      </c>
      <c r="F7" s="21" t="s">
        <v>64</v>
      </c>
      <c r="G7" s="21" t="s">
        <v>65</v>
      </c>
      <c r="H7" s="21" t="s">
        <v>66</v>
      </c>
      <c r="I7" s="23" t="s">
        <v>50</v>
      </c>
      <c r="J7" s="23" t="s">
        <v>50</v>
      </c>
      <c r="K7" s="23" t="s">
        <v>50</v>
      </c>
      <c r="L7" s="23"/>
      <c r="M7" s="24"/>
      <c r="N7" s="23"/>
      <c r="O7" s="21"/>
      <c r="P7" s="21"/>
      <c r="Q7" s="21"/>
      <c r="R7" s="23"/>
      <c r="S7" s="25"/>
    </row>
    <row r="8" spans="1:19" ht="57.75" customHeight="1" x14ac:dyDescent="0.35">
      <c r="A8" s="12">
        <v>6</v>
      </c>
      <c r="B8" s="13" t="s">
        <v>43</v>
      </c>
      <c r="C8" s="13" t="s">
        <v>67</v>
      </c>
      <c r="D8" s="14" t="s">
        <v>68</v>
      </c>
      <c r="E8" s="13" t="s">
        <v>69</v>
      </c>
      <c r="F8" s="13" t="s">
        <v>56</v>
      </c>
      <c r="G8" s="13" t="s">
        <v>70</v>
      </c>
      <c r="H8" s="13" t="s">
        <v>71</v>
      </c>
      <c r="I8" s="4" t="s">
        <v>271</v>
      </c>
      <c r="J8" s="15" t="s">
        <v>72</v>
      </c>
      <c r="K8" s="15" t="s">
        <v>51</v>
      </c>
      <c r="L8" s="15"/>
      <c r="M8" s="16"/>
      <c r="N8" s="15"/>
      <c r="O8" s="13"/>
      <c r="P8" s="13"/>
      <c r="Q8" s="13"/>
      <c r="R8" s="15"/>
      <c r="S8" s="17"/>
    </row>
    <row r="9" spans="1:19" ht="57.75" customHeight="1" x14ac:dyDescent="0.35">
      <c r="A9" s="18">
        <v>7</v>
      </c>
      <c r="B9" s="5" t="s">
        <v>43</v>
      </c>
      <c r="C9" s="5" t="s">
        <v>67</v>
      </c>
      <c r="D9" s="11" t="s">
        <v>73</v>
      </c>
      <c r="E9" s="5" t="s">
        <v>69</v>
      </c>
      <c r="F9" s="5" t="s">
        <v>56</v>
      </c>
      <c r="G9" s="5" t="s">
        <v>74</v>
      </c>
      <c r="H9" s="5" t="s">
        <v>75</v>
      </c>
      <c r="I9" s="4" t="s">
        <v>271</v>
      </c>
      <c r="J9" s="4" t="s">
        <v>50</v>
      </c>
      <c r="K9" s="4" t="s">
        <v>51</v>
      </c>
      <c r="L9" s="4"/>
      <c r="M9" s="6"/>
      <c r="N9" s="4"/>
      <c r="O9" s="5"/>
      <c r="P9" s="5"/>
      <c r="Q9" s="5"/>
      <c r="R9" s="4"/>
      <c r="S9" s="19"/>
    </row>
    <row r="10" spans="1:19" ht="57.75" customHeight="1" x14ac:dyDescent="0.35">
      <c r="A10" s="18">
        <v>8</v>
      </c>
      <c r="B10" s="5" t="s">
        <v>43</v>
      </c>
      <c r="C10" s="5" t="s">
        <v>67</v>
      </c>
      <c r="D10" s="11" t="s">
        <v>76</v>
      </c>
      <c r="E10" s="5" t="s">
        <v>69</v>
      </c>
      <c r="F10" s="5" t="s">
        <v>56</v>
      </c>
      <c r="G10" s="5" t="s">
        <v>77</v>
      </c>
      <c r="H10" s="5" t="s">
        <v>78</v>
      </c>
      <c r="I10" s="4" t="s">
        <v>271</v>
      </c>
      <c r="J10" s="4" t="s">
        <v>79</v>
      </c>
      <c r="K10" s="4" t="s">
        <v>80</v>
      </c>
      <c r="L10" s="4"/>
      <c r="M10" s="6"/>
      <c r="N10" s="4"/>
      <c r="O10" s="5"/>
      <c r="P10" s="5"/>
      <c r="Q10" s="5"/>
      <c r="R10" s="4"/>
      <c r="S10" s="19"/>
    </row>
    <row r="11" spans="1:19" ht="57.75" customHeight="1" thickBot="1" x14ac:dyDescent="0.4">
      <c r="A11" s="20">
        <v>9</v>
      </c>
      <c r="B11" s="21" t="s">
        <v>43</v>
      </c>
      <c r="C11" s="21" t="s">
        <v>67</v>
      </c>
      <c r="D11" s="22" t="s">
        <v>81</v>
      </c>
      <c r="E11" s="21" t="s">
        <v>69</v>
      </c>
      <c r="F11" s="21" t="s">
        <v>53</v>
      </c>
      <c r="G11" s="21" t="s">
        <v>65</v>
      </c>
      <c r="H11" s="21" t="s">
        <v>66</v>
      </c>
      <c r="I11" s="4" t="s">
        <v>271</v>
      </c>
      <c r="J11" s="23" t="s">
        <v>51</v>
      </c>
      <c r="K11" s="23" t="s">
        <v>50</v>
      </c>
      <c r="L11" s="23"/>
      <c r="M11" s="24"/>
      <c r="N11" s="23"/>
      <c r="O11" s="21"/>
      <c r="P11" s="21"/>
      <c r="Q11" s="21"/>
      <c r="R11" s="23"/>
      <c r="S11" s="25"/>
    </row>
    <row r="12" spans="1:19" ht="57.75" customHeight="1" x14ac:dyDescent="0.35">
      <c r="A12" s="12">
        <v>10</v>
      </c>
      <c r="B12" s="13" t="s">
        <v>43</v>
      </c>
      <c r="C12" s="13" t="s">
        <v>82</v>
      </c>
      <c r="D12" s="14" t="s">
        <v>83</v>
      </c>
      <c r="E12" s="13" t="s">
        <v>64</v>
      </c>
      <c r="F12" s="13" t="s">
        <v>262</v>
      </c>
      <c r="G12" s="13" t="s">
        <v>84</v>
      </c>
      <c r="H12" s="13" t="s">
        <v>85</v>
      </c>
      <c r="I12" s="15" t="s">
        <v>86</v>
      </c>
      <c r="J12" s="15" t="s">
        <v>51</v>
      </c>
      <c r="K12" s="15" t="s">
        <v>51</v>
      </c>
      <c r="L12" s="15"/>
      <c r="M12" s="16"/>
      <c r="N12" s="15"/>
      <c r="O12" s="13"/>
      <c r="P12" s="13"/>
      <c r="Q12" s="13"/>
      <c r="R12" s="15"/>
      <c r="S12" s="17"/>
    </row>
    <row r="13" spans="1:19" ht="57.75" customHeight="1" x14ac:dyDescent="0.35">
      <c r="A13" s="18">
        <v>11</v>
      </c>
      <c r="B13" s="5" t="s">
        <v>43</v>
      </c>
      <c r="C13" s="5" t="s">
        <v>82</v>
      </c>
      <c r="D13" s="11" t="s">
        <v>87</v>
      </c>
      <c r="E13" s="5" t="s">
        <v>64</v>
      </c>
      <c r="F13" s="5" t="s">
        <v>262</v>
      </c>
      <c r="G13" s="5" t="s">
        <v>88</v>
      </c>
      <c r="H13" s="5" t="s">
        <v>89</v>
      </c>
      <c r="I13" s="4" t="s">
        <v>90</v>
      </c>
      <c r="J13" s="4" t="s">
        <v>51</v>
      </c>
      <c r="K13" s="4" t="s">
        <v>51</v>
      </c>
      <c r="L13" s="4"/>
      <c r="M13" s="6"/>
      <c r="N13" s="4"/>
      <c r="O13" s="5"/>
      <c r="P13" s="5"/>
      <c r="Q13" s="5"/>
      <c r="R13" s="4"/>
      <c r="S13" s="19"/>
    </row>
    <row r="14" spans="1:19" ht="57.75" customHeight="1" x14ac:dyDescent="0.35">
      <c r="A14" s="18">
        <v>12</v>
      </c>
      <c r="B14" s="5" t="s">
        <v>43</v>
      </c>
      <c r="C14" s="5" t="s">
        <v>82</v>
      </c>
      <c r="D14" s="11" t="s">
        <v>91</v>
      </c>
      <c r="E14" s="5" t="s">
        <v>64</v>
      </c>
      <c r="F14" s="5" t="s">
        <v>262</v>
      </c>
      <c r="G14" s="5" t="s">
        <v>92</v>
      </c>
      <c r="H14" s="5" t="s">
        <v>93</v>
      </c>
      <c r="I14" s="4" t="s">
        <v>50</v>
      </c>
      <c r="J14" s="4" t="s">
        <v>50</v>
      </c>
      <c r="K14" s="4" t="s">
        <v>50</v>
      </c>
      <c r="L14" s="4"/>
      <c r="M14" s="6"/>
      <c r="N14" s="4"/>
      <c r="O14" s="5"/>
      <c r="P14" s="5"/>
      <c r="Q14" s="5"/>
      <c r="R14" s="4"/>
      <c r="S14" s="19"/>
    </row>
    <row r="15" spans="1:19" ht="57.75" customHeight="1" thickBot="1" x14ac:dyDescent="0.4">
      <c r="A15" s="20">
        <v>13</v>
      </c>
      <c r="B15" s="21" t="s">
        <v>43</v>
      </c>
      <c r="C15" s="21" t="s">
        <v>82</v>
      </c>
      <c r="D15" s="22" t="s">
        <v>94</v>
      </c>
      <c r="E15" s="21" t="s">
        <v>64</v>
      </c>
      <c r="F15" s="21" t="s">
        <v>262</v>
      </c>
      <c r="G15" s="21" t="s">
        <v>65</v>
      </c>
      <c r="H15" s="21" t="s">
        <v>66</v>
      </c>
      <c r="I15" s="23" t="s">
        <v>95</v>
      </c>
      <c r="J15" s="23" t="s">
        <v>50</v>
      </c>
      <c r="K15" s="23" t="s">
        <v>50</v>
      </c>
      <c r="L15" s="23"/>
      <c r="M15" s="24"/>
      <c r="N15" s="23"/>
      <c r="O15" s="21"/>
      <c r="P15" s="21"/>
      <c r="Q15" s="21"/>
      <c r="R15" s="23"/>
      <c r="S15" s="25"/>
    </row>
    <row r="16" spans="1:19" ht="57.75" customHeight="1" x14ac:dyDescent="0.35">
      <c r="A16" s="12">
        <v>14</v>
      </c>
      <c r="B16" s="13" t="s">
        <v>43</v>
      </c>
      <c r="C16" s="13" t="s">
        <v>96</v>
      </c>
      <c r="D16" s="14" t="s">
        <v>97</v>
      </c>
      <c r="E16" s="13" t="s">
        <v>263</v>
      </c>
      <c r="F16" s="13" t="s">
        <v>56</v>
      </c>
      <c r="G16" s="13" t="s">
        <v>98</v>
      </c>
      <c r="H16" s="13" t="s">
        <v>99</v>
      </c>
      <c r="I16" s="15" t="s">
        <v>100</v>
      </c>
      <c r="J16" s="15" t="s">
        <v>51</v>
      </c>
      <c r="K16" s="15" t="s">
        <v>51</v>
      </c>
      <c r="L16" s="15"/>
      <c r="M16" s="16"/>
      <c r="N16" s="15"/>
      <c r="O16" s="13"/>
      <c r="P16" s="13"/>
      <c r="Q16" s="13"/>
      <c r="R16" s="15"/>
      <c r="S16" s="17"/>
    </row>
    <row r="17" spans="1:19" ht="57.75" customHeight="1" x14ac:dyDescent="0.35">
      <c r="A17" s="18">
        <v>15</v>
      </c>
      <c r="B17" s="5" t="s">
        <v>43</v>
      </c>
      <c r="C17" s="5" t="s">
        <v>96</v>
      </c>
      <c r="D17" s="11" t="s">
        <v>101</v>
      </c>
      <c r="E17" s="5" t="s">
        <v>263</v>
      </c>
      <c r="F17" s="5" t="s">
        <v>102</v>
      </c>
      <c r="G17" s="5" t="s">
        <v>103</v>
      </c>
      <c r="H17" s="5" t="s">
        <v>104</v>
      </c>
      <c r="I17" s="4" t="s">
        <v>50</v>
      </c>
      <c r="J17" s="4" t="s">
        <v>51</v>
      </c>
      <c r="K17" s="4" t="s">
        <v>51</v>
      </c>
      <c r="L17" s="4"/>
      <c r="M17" s="6"/>
      <c r="N17" s="4"/>
      <c r="O17" s="5"/>
      <c r="P17" s="5"/>
      <c r="Q17" s="5"/>
      <c r="R17" s="4"/>
      <c r="S17" s="19"/>
    </row>
    <row r="18" spans="1:19" ht="57.75" customHeight="1" x14ac:dyDescent="0.35">
      <c r="A18" s="18">
        <v>16</v>
      </c>
      <c r="B18" s="5" t="s">
        <v>43</v>
      </c>
      <c r="C18" s="5" t="s">
        <v>96</v>
      </c>
      <c r="D18" s="11" t="s">
        <v>105</v>
      </c>
      <c r="E18" s="5" t="s">
        <v>263</v>
      </c>
      <c r="F18" s="5" t="s">
        <v>106</v>
      </c>
      <c r="G18" s="5" t="s">
        <v>107</v>
      </c>
      <c r="H18" s="5" t="s">
        <v>108</v>
      </c>
      <c r="I18" s="4" t="s">
        <v>109</v>
      </c>
      <c r="J18" s="4" t="s">
        <v>110</v>
      </c>
      <c r="K18" s="4" t="s">
        <v>51</v>
      </c>
      <c r="L18" s="4"/>
      <c r="M18" s="6"/>
      <c r="N18" s="4"/>
      <c r="O18" s="5"/>
      <c r="P18" s="5"/>
      <c r="Q18" s="5"/>
      <c r="R18" s="4"/>
      <c r="S18" s="19"/>
    </row>
    <row r="19" spans="1:19" ht="57.75" customHeight="1" thickBot="1" x14ac:dyDescent="0.4">
      <c r="A19" s="20">
        <v>17</v>
      </c>
      <c r="B19" s="21" t="s">
        <v>43</v>
      </c>
      <c r="C19" s="21" t="s">
        <v>96</v>
      </c>
      <c r="D19" s="22" t="s">
        <v>111</v>
      </c>
      <c r="E19" s="21" t="s">
        <v>263</v>
      </c>
      <c r="F19" s="21" t="s">
        <v>64</v>
      </c>
      <c r="G19" s="21" t="s">
        <v>65</v>
      </c>
      <c r="H19" s="21" t="s">
        <v>66</v>
      </c>
      <c r="I19" s="23" t="s">
        <v>95</v>
      </c>
      <c r="J19" s="23" t="s">
        <v>50</v>
      </c>
      <c r="K19" s="23" t="s">
        <v>50</v>
      </c>
      <c r="L19" s="23"/>
      <c r="M19" s="24"/>
      <c r="N19" s="23"/>
      <c r="O19" s="21"/>
      <c r="P19" s="21"/>
      <c r="Q19" s="21"/>
      <c r="R19" s="23"/>
      <c r="S19" s="25"/>
    </row>
    <row r="20" spans="1:19" ht="57.75" customHeight="1" x14ac:dyDescent="0.35">
      <c r="A20" s="12">
        <v>18</v>
      </c>
      <c r="B20" s="13" t="s">
        <v>112</v>
      </c>
      <c r="C20" s="13" t="s">
        <v>113</v>
      </c>
      <c r="D20" s="14" t="s">
        <v>114</v>
      </c>
      <c r="E20" s="13" t="s">
        <v>64</v>
      </c>
      <c r="F20" s="13" t="s">
        <v>56</v>
      </c>
      <c r="G20" s="13" t="s">
        <v>115</v>
      </c>
      <c r="H20" s="13" t="s">
        <v>116</v>
      </c>
      <c r="I20" s="15" t="s">
        <v>50</v>
      </c>
      <c r="J20" s="15" t="s">
        <v>51</v>
      </c>
      <c r="K20" s="15" t="s">
        <v>51</v>
      </c>
      <c r="L20" s="15"/>
      <c r="M20" s="16"/>
      <c r="N20" s="15"/>
      <c r="O20" s="13"/>
      <c r="P20" s="13"/>
      <c r="Q20" s="13"/>
      <c r="R20" s="15"/>
      <c r="S20" s="17"/>
    </row>
    <row r="21" spans="1:19" ht="57.75" customHeight="1" x14ac:dyDescent="0.35">
      <c r="A21" s="18">
        <v>19</v>
      </c>
      <c r="B21" s="5" t="s">
        <v>112</v>
      </c>
      <c r="C21" s="5" t="s">
        <v>113</v>
      </c>
      <c r="D21" s="11" t="s">
        <v>117</v>
      </c>
      <c r="E21" s="5" t="s">
        <v>64</v>
      </c>
      <c r="F21" s="5" t="s">
        <v>118</v>
      </c>
      <c r="G21" s="5" t="s">
        <v>119</v>
      </c>
      <c r="H21" s="5" t="s">
        <v>120</v>
      </c>
      <c r="I21" s="4" t="s">
        <v>50</v>
      </c>
      <c r="J21" s="4" t="s">
        <v>51</v>
      </c>
      <c r="K21" s="4" t="s">
        <v>51</v>
      </c>
      <c r="L21" s="4"/>
      <c r="M21" s="6"/>
      <c r="N21" s="4"/>
      <c r="O21" s="5"/>
      <c r="P21" s="5"/>
      <c r="Q21" s="5"/>
      <c r="R21" s="4"/>
      <c r="S21" s="19"/>
    </row>
    <row r="22" spans="1:19" ht="57.75" customHeight="1" x14ac:dyDescent="0.35">
      <c r="A22" s="18">
        <v>20</v>
      </c>
      <c r="B22" s="5" t="s">
        <v>112</v>
      </c>
      <c r="C22" s="5" t="s">
        <v>113</v>
      </c>
      <c r="D22" s="11" t="s">
        <v>121</v>
      </c>
      <c r="E22" s="5" t="s">
        <v>64</v>
      </c>
      <c r="F22" s="5" t="s">
        <v>122</v>
      </c>
      <c r="G22" s="5" t="s">
        <v>123</v>
      </c>
      <c r="H22" s="5" t="s">
        <v>124</v>
      </c>
      <c r="I22" s="4" t="s">
        <v>50</v>
      </c>
      <c r="J22" s="4" t="s">
        <v>50</v>
      </c>
      <c r="K22" s="4" t="s">
        <v>50</v>
      </c>
      <c r="L22" s="4"/>
      <c r="M22" s="6"/>
      <c r="N22" s="4"/>
      <c r="O22" s="5"/>
      <c r="P22" s="5"/>
      <c r="Q22" s="5"/>
      <c r="R22" s="4"/>
      <c r="S22" s="19"/>
    </row>
    <row r="23" spans="1:19" ht="57.75" customHeight="1" thickBot="1" x14ac:dyDescent="0.4">
      <c r="A23" s="20">
        <v>21</v>
      </c>
      <c r="B23" s="21" t="s">
        <v>112</v>
      </c>
      <c r="C23" s="21" t="s">
        <v>113</v>
      </c>
      <c r="D23" s="22" t="s">
        <v>125</v>
      </c>
      <c r="E23" s="21" t="s">
        <v>64</v>
      </c>
      <c r="F23" s="21" t="s">
        <v>126</v>
      </c>
      <c r="G23" s="21" t="s">
        <v>65</v>
      </c>
      <c r="H23" s="21" t="s">
        <v>66</v>
      </c>
      <c r="I23" s="23" t="s">
        <v>50</v>
      </c>
      <c r="J23" s="23" t="s">
        <v>50</v>
      </c>
      <c r="K23" s="23" t="s">
        <v>50</v>
      </c>
      <c r="L23" s="23"/>
      <c r="M23" s="24"/>
      <c r="N23" s="23"/>
      <c r="O23" s="21"/>
      <c r="P23" s="21"/>
      <c r="Q23" s="21"/>
      <c r="R23" s="23"/>
      <c r="S23" s="25"/>
    </row>
    <row r="24" spans="1:19" ht="57.75" customHeight="1" x14ac:dyDescent="0.35">
      <c r="A24" s="12">
        <v>22</v>
      </c>
      <c r="B24" s="13" t="s">
        <v>112</v>
      </c>
      <c r="C24" s="13" t="s">
        <v>127</v>
      </c>
      <c r="D24" s="14" t="s">
        <v>128</v>
      </c>
      <c r="E24" s="13" t="s">
        <v>64</v>
      </c>
      <c r="F24" s="13" t="s">
        <v>56</v>
      </c>
      <c r="G24" s="13" t="s">
        <v>129</v>
      </c>
      <c r="H24" s="13" t="s">
        <v>130</v>
      </c>
      <c r="I24" s="15" t="s">
        <v>50</v>
      </c>
      <c r="J24" s="15" t="s">
        <v>51</v>
      </c>
      <c r="K24" s="15" t="s">
        <v>51</v>
      </c>
      <c r="L24" s="15"/>
      <c r="M24" s="16"/>
      <c r="N24" s="15"/>
      <c r="O24" s="13"/>
      <c r="P24" s="13"/>
      <c r="Q24" s="13"/>
      <c r="R24" s="15"/>
      <c r="S24" s="17"/>
    </row>
    <row r="25" spans="1:19" ht="57.75" customHeight="1" x14ac:dyDescent="0.35">
      <c r="A25" s="18">
        <v>23</v>
      </c>
      <c r="B25" s="5" t="s">
        <v>112</v>
      </c>
      <c r="C25" s="5" t="s">
        <v>127</v>
      </c>
      <c r="D25" s="11" t="s">
        <v>131</v>
      </c>
      <c r="E25" s="5" t="s">
        <v>64</v>
      </c>
      <c r="F25" s="5" t="s">
        <v>106</v>
      </c>
      <c r="G25" s="5" t="s">
        <v>132</v>
      </c>
      <c r="H25" s="5" t="s">
        <v>133</v>
      </c>
      <c r="I25" s="4" t="s">
        <v>50</v>
      </c>
      <c r="J25" s="4" t="s">
        <v>51</v>
      </c>
      <c r="K25" s="4" t="s">
        <v>51</v>
      </c>
      <c r="L25" s="4"/>
      <c r="M25" s="6"/>
      <c r="N25" s="4"/>
      <c r="O25" s="5"/>
      <c r="P25" s="5"/>
      <c r="Q25" s="5"/>
      <c r="R25" s="4"/>
      <c r="S25" s="19"/>
    </row>
    <row r="26" spans="1:19" ht="57.75" customHeight="1" x14ac:dyDescent="0.35">
      <c r="A26" s="18">
        <v>24</v>
      </c>
      <c r="B26" s="5" t="s">
        <v>112</v>
      </c>
      <c r="C26" s="5" t="s">
        <v>127</v>
      </c>
      <c r="D26" s="11" t="s">
        <v>134</v>
      </c>
      <c r="E26" s="5" t="s">
        <v>135</v>
      </c>
      <c r="F26" s="5" t="s">
        <v>64</v>
      </c>
      <c r="G26" s="5" t="s">
        <v>136</v>
      </c>
      <c r="H26" s="5" t="s">
        <v>137</v>
      </c>
      <c r="I26" s="4" t="s">
        <v>138</v>
      </c>
      <c r="J26" s="4" t="s">
        <v>51</v>
      </c>
      <c r="K26" s="4" t="s">
        <v>51</v>
      </c>
      <c r="L26" s="4"/>
      <c r="M26" s="6"/>
      <c r="N26" s="4"/>
      <c r="O26" s="5"/>
      <c r="P26" s="5"/>
      <c r="Q26" s="5"/>
      <c r="R26" s="4"/>
      <c r="S26" s="19"/>
    </row>
    <row r="27" spans="1:19" ht="57.75" customHeight="1" thickBot="1" x14ac:dyDescent="0.4">
      <c r="A27" s="20">
        <v>25</v>
      </c>
      <c r="B27" s="21" t="s">
        <v>112</v>
      </c>
      <c r="C27" s="21" t="s">
        <v>127</v>
      </c>
      <c r="D27" s="22" t="s">
        <v>139</v>
      </c>
      <c r="E27" s="21" t="s">
        <v>64</v>
      </c>
      <c r="F27" s="21" t="s">
        <v>140</v>
      </c>
      <c r="G27" s="21" t="s">
        <v>65</v>
      </c>
      <c r="H27" s="21" t="s">
        <v>66</v>
      </c>
      <c r="I27" s="23" t="s">
        <v>95</v>
      </c>
      <c r="J27" s="23" t="s">
        <v>51</v>
      </c>
      <c r="K27" s="23" t="s">
        <v>51</v>
      </c>
      <c r="L27" s="23"/>
      <c r="M27" s="24"/>
      <c r="N27" s="23"/>
      <c r="O27" s="21"/>
      <c r="P27" s="21"/>
      <c r="Q27" s="21"/>
      <c r="R27" s="23"/>
      <c r="S27" s="25"/>
    </row>
    <row r="28" spans="1:19" ht="57.75" customHeight="1" x14ac:dyDescent="0.35">
      <c r="A28" s="12">
        <v>26</v>
      </c>
      <c r="B28" s="13" t="s">
        <v>141</v>
      </c>
      <c r="C28" s="13" t="s">
        <v>142</v>
      </c>
      <c r="D28" s="14" t="s">
        <v>143</v>
      </c>
      <c r="E28" s="13" t="s">
        <v>144</v>
      </c>
      <c r="F28" s="13" t="s">
        <v>264</v>
      </c>
      <c r="G28" s="13" t="s">
        <v>145</v>
      </c>
      <c r="H28" s="13" t="s">
        <v>146</v>
      </c>
      <c r="I28" s="15" t="s">
        <v>50</v>
      </c>
      <c r="J28" s="15" t="s">
        <v>51</v>
      </c>
      <c r="K28" s="15" t="s">
        <v>51</v>
      </c>
      <c r="L28" s="15"/>
      <c r="M28" s="16"/>
      <c r="N28" s="15"/>
      <c r="O28" s="13"/>
      <c r="P28" s="13"/>
      <c r="Q28" s="13"/>
      <c r="R28" s="15"/>
      <c r="S28" s="17"/>
    </row>
    <row r="29" spans="1:19" ht="57.75" customHeight="1" x14ac:dyDescent="0.35">
      <c r="A29" s="18">
        <v>27</v>
      </c>
      <c r="B29" s="5" t="s">
        <v>141</v>
      </c>
      <c r="C29" s="5" t="s">
        <v>142</v>
      </c>
      <c r="D29" s="11" t="s">
        <v>147</v>
      </c>
      <c r="E29" s="5" t="s">
        <v>265</v>
      </c>
      <c r="F29" s="5" t="s">
        <v>266</v>
      </c>
      <c r="G29" s="5" t="s">
        <v>148</v>
      </c>
      <c r="H29" s="5" t="s">
        <v>149</v>
      </c>
      <c r="I29" s="4" t="s">
        <v>50</v>
      </c>
      <c r="J29" s="4" t="s">
        <v>50</v>
      </c>
      <c r="K29" s="4" t="s">
        <v>50</v>
      </c>
      <c r="L29" s="4"/>
      <c r="M29" s="6"/>
      <c r="N29" s="4"/>
      <c r="O29" s="5"/>
      <c r="P29" s="5"/>
      <c r="Q29" s="5"/>
      <c r="R29" s="4"/>
      <c r="S29" s="19"/>
    </row>
    <row r="30" spans="1:19" ht="57.75" customHeight="1" x14ac:dyDescent="0.35">
      <c r="A30" s="18">
        <v>28</v>
      </c>
      <c r="B30" s="5" t="s">
        <v>141</v>
      </c>
      <c r="C30" s="5" t="s">
        <v>142</v>
      </c>
      <c r="D30" s="11" t="s">
        <v>150</v>
      </c>
      <c r="E30" s="5" t="s">
        <v>144</v>
      </c>
      <c r="F30" s="5" t="s">
        <v>264</v>
      </c>
      <c r="G30" s="5" t="s">
        <v>65</v>
      </c>
      <c r="H30" s="5" t="s">
        <v>66</v>
      </c>
      <c r="I30" s="4" t="s">
        <v>50</v>
      </c>
      <c r="J30" s="4" t="s">
        <v>50</v>
      </c>
      <c r="K30" s="4" t="s">
        <v>50</v>
      </c>
      <c r="L30" s="4"/>
      <c r="M30" s="6"/>
      <c r="N30" s="4"/>
      <c r="O30" s="5"/>
      <c r="P30" s="5"/>
      <c r="Q30" s="5"/>
      <c r="R30" s="4"/>
      <c r="S30" s="19"/>
    </row>
    <row r="31" spans="1:19" ht="57.75" customHeight="1" thickBot="1" x14ac:dyDescent="0.4">
      <c r="A31" s="20">
        <v>29</v>
      </c>
      <c r="B31" s="21" t="s">
        <v>141</v>
      </c>
      <c r="C31" s="21" t="s">
        <v>142</v>
      </c>
      <c r="D31" s="22" t="s">
        <v>151</v>
      </c>
      <c r="E31" s="21" t="s">
        <v>264</v>
      </c>
      <c r="F31" s="21" t="s">
        <v>64</v>
      </c>
      <c r="G31" s="21" t="s">
        <v>152</v>
      </c>
      <c r="H31" s="21" t="s">
        <v>153</v>
      </c>
      <c r="I31" s="23" t="s">
        <v>154</v>
      </c>
      <c r="J31" s="23" t="s">
        <v>50</v>
      </c>
      <c r="K31" s="23" t="s">
        <v>50</v>
      </c>
      <c r="L31" s="23"/>
      <c r="M31" s="24"/>
      <c r="N31" s="23"/>
      <c r="O31" s="21"/>
      <c r="P31" s="21"/>
      <c r="Q31" s="21"/>
      <c r="R31" s="23"/>
      <c r="S31" s="25"/>
    </row>
    <row r="32" spans="1:19" ht="57.75" customHeight="1" x14ac:dyDescent="0.35">
      <c r="A32" s="12">
        <v>30</v>
      </c>
      <c r="B32" s="13" t="s">
        <v>141</v>
      </c>
      <c r="C32" s="13" t="s">
        <v>155</v>
      </c>
      <c r="D32" s="14" t="s">
        <v>156</v>
      </c>
      <c r="E32" s="13" t="s">
        <v>267</v>
      </c>
      <c r="F32" s="13" t="s">
        <v>157</v>
      </c>
      <c r="G32" s="13" t="s">
        <v>158</v>
      </c>
      <c r="H32" s="13" t="s">
        <v>159</v>
      </c>
      <c r="I32" s="15" t="s">
        <v>50</v>
      </c>
      <c r="J32" s="15" t="s">
        <v>51</v>
      </c>
      <c r="K32" s="15" t="s">
        <v>51</v>
      </c>
      <c r="L32" s="15"/>
      <c r="M32" s="16"/>
      <c r="N32" s="15"/>
      <c r="O32" s="13"/>
      <c r="P32" s="13"/>
      <c r="Q32" s="13"/>
      <c r="R32" s="15"/>
      <c r="S32" s="17"/>
    </row>
    <row r="33" spans="1:19" ht="57.75" customHeight="1" x14ac:dyDescent="0.35">
      <c r="A33" s="18">
        <v>31</v>
      </c>
      <c r="B33" s="5" t="s">
        <v>141</v>
      </c>
      <c r="C33" s="5" t="s">
        <v>155</v>
      </c>
      <c r="D33" s="11" t="s">
        <v>160</v>
      </c>
      <c r="E33" s="5" t="s">
        <v>267</v>
      </c>
      <c r="F33" s="5" t="s">
        <v>161</v>
      </c>
      <c r="G33" s="5" t="s">
        <v>162</v>
      </c>
      <c r="H33" s="5" t="s">
        <v>163</v>
      </c>
      <c r="I33" s="4" t="s">
        <v>164</v>
      </c>
      <c r="J33" s="4" t="s">
        <v>50</v>
      </c>
      <c r="K33" s="4" t="s">
        <v>50</v>
      </c>
      <c r="L33" s="4"/>
      <c r="M33" s="6"/>
      <c r="N33" s="4"/>
      <c r="O33" s="5"/>
      <c r="P33" s="5"/>
      <c r="Q33" s="5"/>
      <c r="R33" s="4"/>
      <c r="S33" s="19"/>
    </row>
    <row r="34" spans="1:19" ht="57.75" customHeight="1" x14ac:dyDescent="0.35">
      <c r="A34" s="18">
        <v>32</v>
      </c>
      <c r="B34" s="5" t="s">
        <v>141</v>
      </c>
      <c r="C34" s="5" t="s">
        <v>155</v>
      </c>
      <c r="D34" s="11" t="s">
        <v>165</v>
      </c>
      <c r="E34" s="5" t="s">
        <v>268</v>
      </c>
      <c r="F34" s="5" t="s">
        <v>269</v>
      </c>
      <c r="G34" s="5" t="s">
        <v>166</v>
      </c>
      <c r="H34" s="5" t="s">
        <v>167</v>
      </c>
      <c r="I34" s="4" t="s">
        <v>50</v>
      </c>
      <c r="J34" s="4" t="s">
        <v>50</v>
      </c>
      <c r="K34" s="4" t="s">
        <v>50</v>
      </c>
      <c r="L34" s="4"/>
      <c r="M34" s="6"/>
      <c r="N34" s="4"/>
      <c r="O34" s="5"/>
      <c r="P34" s="5"/>
      <c r="Q34" s="5"/>
      <c r="R34" s="4"/>
      <c r="S34" s="19"/>
    </row>
    <row r="35" spans="1:19" ht="57.75" customHeight="1" thickBot="1" x14ac:dyDescent="0.4">
      <c r="A35" s="20">
        <v>33</v>
      </c>
      <c r="B35" s="21" t="s">
        <v>141</v>
      </c>
      <c r="C35" s="21" t="s">
        <v>155</v>
      </c>
      <c r="D35" s="22" t="s">
        <v>168</v>
      </c>
      <c r="E35" s="21" t="s">
        <v>268</v>
      </c>
      <c r="F35" s="21" t="s">
        <v>64</v>
      </c>
      <c r="G35" s="21" t="s">
        <v>169</v>
      </c>
      <c r="H35" s="21" t="s">
        <v>170</v>
      </c>
      <c r="I35" s="23" t="s">
        <v>171</v>
      </c>
      <c r="J35" s="23" t="s">
        <v>50</v>
      </c>
      <c r="K35" s="23" t="s">
        <v>50</v>
      </c>
      <c r="L35" s="23"/>
      <c r="M35" s="24"/>
      <c r="N35" s="23"/>
      <c r="O35" s="21"/>
      <c r="P35" s="21"/>
      <c r="Q35" s="21"/>
      <c r="R35" s="23"/>
      <c r="S35" s="25"/>
    </row>
    <row r="36" spans="1:19" ht="57.75" customHeight="1" x14ac:dyDescent="0.35">
      <c r="A36" s="12">
        <v>34</v>
      </c>
      <c r="B36" s="13" t="s">
        <v>141</v>
      </c>
      <c r="C36" s="13" t="s">
        <v>172</v>
      </c>
      <c r="D36" s="14" t="s">
        <v>173</v>
      </c>
      <c r="E36" s="13" t="s">
        <v>174</v>
      </c>
      <c r="F36" s="13" t="s">
        <v>175</v>
      </c>
      <c r="G36" s="13" t="s">
        <v>176</v>
      </c>
      <c r="H36" s="13" t="s">
        <v>177</v>
      </c>
      <c r="I36" s="15" t="s">
        <v>50</v>
      </c>
      <c r="J36" s="15" t="s">
        <v>51</v>
      </c>
      <c r="K36" s="15" t="s">
        <v>51</v>
      </c>
      <c r="L36" s="15"/>
      <c r="M36" s="16"/>
      <c r="N36" s="15"/>
      <c r="O36" s="13"/>
      <c r="P36" s="13"/>
      <c r="Q36" s="13"/>
      <c r="R36" s="15"/>
      <c r="S36" s="17"/>
    </row>
    <row r="37" spans="1:19" ht="57.75" customHeight="1" x14ac:dyDescent="0.35">
      <c r="A37" s="18">
        <v>35</v>
      </c>
      <c r="B37" s="5" t="s">
        <v>141</v>
      </c>
      <c r="C37" s="5" t="s">
        <v>172</v>
      </c>
      <c r="D37" s="11" t="s">
        <v>178</v>
      </c>
      <c r="E37" s="5" t="s">
        <v>174</v>
      </c>
      <c r="F37" s="5" t="s">
        <v>179</v>
      </c>
      <c r="G37" s="5" t="s">
        <v>180</v>
      </c>
      <c r="H37" s="5" t="s">
        <v>181</v>
      </c>
      <c r="I37" s="4" t="s">
        <v>50</v>
      </c>
      <c r="J37" s="4" t="s">
        <v>50</v>
      </c>
      <c r="K37" s="4" t="s">
        <v>50</v>
      </c>
      <c r="L37" s="4"/>
      <c r="M37" s="6"/>
      <c r="N37" s="4"/>
      <c r="O37" s="5"/>
      <c r="P37" s="5"/>
      <c r="Q37" s="5"/>
      <c r="R37" s="4"/>
      <c r="S37" s="19"/>
    </row>
    <row r="38" spans="1:19" ht="57.75" customHeight="1" x14ac:dyDescent="0.35">
      <c r="A38" s="18">
        <v>36</v>
      </c>
      <c r="B38" s="5" t="s">
        <v>141</v>
      </c>
      <c r="C38" s="5" t="s">
        <v>172</v>
      </c>
      <c r="D38" s="11" t="s">
        <v>182</v>
      </c>
      <c r="E38" s="5" t="s">
        <v>174</v>
      </c>
      <c r="F38" s="5" t="s">
        <v>183</v>
      </c>
      <c r="G38" s="5" t="s">
        <v>184</v>
      </c>
      <c r="H38" s="5" t="s">
        <v>167</v>
      </c>
      <c r="I38" s="4" t="s">
        <v>50</v>
      </c>
      <c r="J38" s="4" t="s">
        <v>50</v>
      </c>
      <c r="K38" s="4" t="s">
        <v>50</v>
      </c>
      <c r="L38" s="4"/>
      <c r="M38" s="6"/>
      <c r="N38" s="4"/>
      <c r="O38" s="5"/>
      <c r="P38" s="5"/>
      <c r="Q38" s="5"/>
      <c r="R38" s="4"/>
      <c r="S38" s="19"/>
    </row>
    <row r="39" spans="1:19" ht="57.75" customHeight="1" thickBot="1" x14ac:dyDescent="0.4">
      <c r="A39" s="20">
        <v>37</v>
      </c>
      <c r="B39" s="21" t="s">
        <v>141</v>
      </c>
      <c r="C39" s="21" t="s">
        <v>172</v>
      </c>
      <c r="D39" s="22" t="s">
        <v>185</v>
      </c>
      <c r="E39" s="21" t="s">
        <v>174</v>
      </c>
      <c r="F39" s="21" t="s">
        <v>186</v>
      </c>
      <c r="G39" s="21" t="s">
        <v>187</v>
      </c>
      <c r="H39" s="21" t="s">
        <v>188</v>
      </c>
      <c r="I39" s="23" t="s">
        <v>189</v>
      </c>
      <c r="J39" s="23" t="s">
        <v>50</v>
      </c>
      <c r="K39" s="23" t="s">
        <v>50</v>
      </c>
      <c r="L39" s="23"/>
      <c r="M39" s="24"/>
      <c r="N39" s="23"/>
      <c r="O39" s="21"/>
      <c r="P39" s="21"/>
      <c r="Q39" s="21"/>
      <c r="R39" s="23"/>
      <c r="S39" s="25"/>
    </row>
    <row r="40" spans="1:19" ht="57.75" customHeight="1" x14ac:dyDescent="0.35">
      <c r="A40" s="12">
        <v>38</v>
      </c>
      <c r="B40" s="13" t="s">
        <v>141</v>
      </c>
      <c r="C40" s="13" t="s">
        <v>190</v>
      </c>
      <c r="D40" s="14" t="s">
        <v>191</v>
      </c>
      <c r="E40" s="13" t="s">
        <v>174</v>
      </c>
      <c r="F40" s="13" t="s">
        <v>192</v>
      </c>
      <c r="G40" s="13" t="s">
        <v>193</v>
      </c>
      <c r="H40" s="13" t="s">
        <v>194</v>
      </c>
      <c r="I40" s="15" t="s">
        <v>50</v>
      </c>
      <c r="J40" s="15" t="s">
        <v>51</v>
      </c>
      <c r="K40" s="15" t="s">
        <v>51</v>
      </c>
      <c r="L40" s="15"/>
      <c r="M40" s="16"/>
      <c r="N40" s="15"/>
      <c r="O40" s="13"/>
      <c r="P40" s="13"/>
      <c r="Q40" s="13"/>
      <c r="R40" s="15"/>
      <c r="S40" s="17"/>
    </row>
    <row r="41" spans="1:19" ht="57.75" customHeight="1" x14ac:dyDescent="0.35">
      <c r="A41" s="18">
        <v>39</v>
      </c>
      <c r="B41" s="5" t="s">
        <v>141</v>
      </c>
      <c r="C41" s="5" t="s">
        <v>190</v>
      </c>
      <c r="D41" s="11" t="s">
        <v>195</v>
      </c>
      <c r="E41" s="5" t="s">
        <v>174</v>
      </c>
      <c r="F41" s="5" t="s">
        <v>192</v>
      </c>
      <c r="G41" s="5" t="s">
        <v>196</v>
      </c>
      <c r="H41" s="5" t="s">
        <v>197</v>
      </c>
      <c r="I41" s="4" t="s">
        <v>164</v>
      </c>
      <c r="J41" s="4" t="s">
        <v>50</v>
      </c>
      <c r="K41" s="4" t="s">
        <v>50</v>
      </c>
      <c r="L41" s="4"/>
      <c r="M41" s="6"/>
      <c r="N41" s="4"/>
      <c r="O41" s="5"/>
      <c r="P41" s="5"/>
      <c r="Q41" s="5"/>
      <c r="R41" s="4"/>
      <c r="S41" s="19"/>
    </row>
    <row r="42" spans="1:19" ht="57.75" customHeight="1" x14ac:dyDescent="0.35">
      <c r="A42" s="18">
        <v>40</v>
      </c>
      <c r="B42" s="5" t="s">
        <v>141</v>
      </c>
      <c r="C42" s="5" t="s">
        <v>190</v>
      </c>
      <c r="D42" s="11" t="s">
        <v>198</v>
      </c>
      <c r="E42" s="5" t="s">
        <v>174</v>
      </c>
      <c r="F42" s="5" t="s">
        <v>179</v>
      </c>
      <c r="G42" s="5" t="s">
        <v>180</v>
      </c>
      <c r="H42" s="5" t="s">
        <v>181</v>
      </c>
      <c r="I42" s="4" t="s">
        <v>50</v>
      </c>
      <c r="J42" s="4" t="s">
        <v>50</v>
      </c>
      <c r="K42" s="4" t="s">
        <v>50</v>
      </c>
      <c r="L42" s="4"/>
      <c r="M42" s="6"/>
      <c r="N42" s="4"/>
      <c r="O42" s="5"/>
      <c r="P42" s="5"/>
      <c r="Q42" s="5"/>
      <c r="R42" s="4"/>
      <c r="S42" s="19"/>
    </row>
    <row r="43" spans="1:19" ht="57.75" customHeight="1" thickBot="1" x14ac:dyDescent="0.4">
      <c r="A43" s="20">
        <v>41</v>
      </c>
      <c r="B43" s="21" t="s">
        <v>141</v>
      </c>
      <c r="C43" s="21" t="s">
        <v>190</v>
      </c>
      <c r="D43" s="22" t="s">
        <v>199</v>
      </c>
      <c r="E43" s="21" t="s">
        <v>174</v>
      </c>
      <c r="F43" s="21" t="s">
        <v>192</v>
      </c>
      <c r="G43" s="21" t="s">
        <v>65</v>
      </c>
      <c r="H43" s="21" t="s">
        <v>66</v>
      </c>
      <c r="I43" s="23" t="s">
        <v>200</v>
      </c>
      <c r="J43" s="23" t="s">
        <v>50</v>
      </c>
      <c r="K43" s="23" t="s">
        <v>50</v>
      </c>
      <c r="L43" s="23"/>
      <c r="M43" s="24"/>
      <c r="N43" s="23"/>
      <c r="O43" s="21"/>
      <c r="P43" s="21"/>
      <c r="Q43" s="21"/>
      <c r="R43" s="23"/>
      <c r="S43" s="25"/>
    </row>
    <row r="44" spans="1:19" ht="57.75" customHeight="1" x14ac:dyDescent="0.35">
      <c r="A44" s="12">
        <v>42</v>
      </c>
      <c r="B44" s="13" t="s">
        <v>201</v>
      </c>
      <c r="C44" s="13" t="s">
        <v>202</v>
      </c>
      <c r="D44" s="14" t="s">
        <v>203</v>
      </c>
      <c r="E44" s="13" t="s">
        <v>174</v>
      </c>
      <c r="F44" s="13" t="s">
        <v>204</v>
      </c>
      <c r="G44" s="13" t="s">
        <v>205</v>
      </c>
      <c r="H44" s="13" t="s">
        <v>159</v>
      </c>
      <c r="I44" s="15" t="s">
        <v>50</v>
      </c>
      <c r="J44" s="15" t="s">
        <v>51</v>
      </c>
      <c r="K44" s="15" t="s">
        <v>51</v>
      </c>
      <c r="L44" s="15"/>
      <c r="M44" s="16"/>
      <c r="N44" s="15"/>
      <c r="O44" s="13"/>
      <c r="P44" s="13"/>
      <c r="Q44" s="13"/>
      <c r="R44" s="15"/>
      <c r="S44" s="17"/>
    </row>
    <row r="45" spans="1:19" ht="57.75" customHeight="1" x14ac:dyDescent="0.35">
      <c r="A45" s="18">
        <v>43</v>
      </c>
      <c r="B45" s="5" t="s">
        <v>201</v>
      </c>
      <c r="C45" s="5" t="s">
        <v>202</v>
      </c>
      <c r="D45" s="11" t="s">
        <v>206</v>
      </c>
      <c r="E45" s="5" t="s">
        <v>174</v>
      </c>
      <c r="F45" s="5" t="s">
        <v>207</v>
      </c>
      <c r="G45" s="5" t="s">
        <v>208</v>
      </c>
      <c r="H45" s="5" t="s">
        <v>197</v>
      </c>
      <c r="I45" s="4" t="s">
        <v>209</v>
      </c>
      <c r="J45" s="4" t="s">
        <v>50</v>
      </c>
      <c r="K45" s="4" t="s">
        <v>50</v>
      </c>
      <c r="L45" s="4"/>
      <c r="M45" s="6"/>
      <c r="N45" s="4"/>
      <c r="O45" s="5"/>
      <c r="P45" s="5"/>
      <c r="Q45" s="5"/>
      <c r="R45" s="4"/>
      <c r="S45" s="19"/>
    </row>
    <row r="46" spans="1:19" ht="57.75" customHeight="1" x14ac:dyDescent="0.35">
      <c r="A46" s="18">
        <v>44</v>
      </c>
      <c r="B46" s="5" t="s">
        <v>201</v>
      </c>
      <c r="C46" s="5" t="s">
        <v>202</v>
      </c>
      <c r="D46" s="11" t="s">
        <v>210</v>
      </c>
      <c r="E46" s="5" t="s">
        <v>174</v>
      </c>
      <c r="F46" s="5" t="s">
        <v>211</v>
      </c>
      <c r="G46" s="5" t="s">
        <v>180</v>
      </c>
      <c r="H46" s="5" t="s">
        <v>181</v>
      </c>
      <c r="I46" s="4" t="s">
        <v>50</v>
      </c>
      <c r="J46" s="4" t="s">
        <v>50</v>
      </c>
      <c r="K46" s="4" t="s">
        <v>50</v>
      </c>
      <c r="L46" s="4"/>
      <c r="M46" s="6"/>
      <c r="N46" s="4"/>
      <c r="O46" s="5"/>
      <c r="P46" s="5"/>
      <c r="Q46" s="5"/>
      <c r="R46" s="4"/>
      <c r="S46" s="19"/>
    </row>
    <row r="47" spans="1:19" ht="57.75" customHeight="1" thickBot="1" x14ac:dyDescent="0.4">
      <c r="A47" s="20">
        <v>45</v>
      </c>
      <c r="B47" s="21" t="s">
        <v>201</v>
      </c>
      <c r="C47" s="21" t="s">
        <v>202</v>
      </c>
      <c r="D47" s="22" t="s">
        <v>212</v>
      </c>
      <c r="E47" s="21" t="s">
        <v>174</v>
      </c>
      <c r="F47" s="21" t="s">
        <v>213</v>
      </c>
      <c r="G47" s="21" t="s">
        <v>214</v>
      </c>
      <c r="H47" s="21" t="s">
        <v>93</v>
      </c>
      <c r="I47" s="23" t="s">
        <v>50</v>
      </c>
      <c r="J47" s="23" t="s">
        <v>50</v>
      </c>
      <c r="K47" s="23" t="s">
        <v>50</v>
      </c>
      <c r="L47" s="23"/>
      <c r="M47" s="24"/>
      <c r="N47" s="23"/>
      <c r="O47" s="21"/>
      <c r="P47" s="21"/>
      <c r="Q47" s="21"/>
      <c r="R47" s="23"/>
      <c r="S47" s="25"/>
    </row>
    <row r="48" spans="1:19" ht="57.75" customHeight="1" x14ac:dyDescent="0.35">
      <c r="A48" s="12">
        <v>46</v>
      </c>
      <c r="B48" s="13" t="s">
        <v>201</v>
      </c>
      <c r="C48" s="13" t="s">
        <v>215</v>
      </c>
      <c r="D48" s="14" t="s">
        <v>216</v>
      </c>
      <c r="E48" s="13" t="s">
        <v>174</v>
      </c>
      <c r="F48" s="13" t="s">
        <v>64</v>
      </c>
      <c r="G48" s="13" t="s">
        <v>217</v>
      </c>
      <c r="H48" s="13" t="s">
        <v>218</v>
      </c>
      <c r="I48" s="15" t="s">
        <v>50</v>
      </c>
      <c r="J48" s="15" t="s">
        <v>51</v>
      </c>
      <c r="K48" s="15" t="s">
        <v>51</v>
      </c>
      <c r="L48" s="15"/>
      <c r="M48" s="16"/>
      <c r="N48" s="15"/>
      <c r="O48" s="13"/>
      <c r="P48" s="13"/>
      <c r="Q48" s="13"/>
      <c r="R48" s="15"/>
      <c r="S48" s="17"/>
    </row>
    <row r="49" spans="1:19" ht="57.75" customHeight="1" x14ac:dyDescent="0.35">
      <c r="A49" s="18">
        <v>47</v>
      </c>
      <c r="B49" s="5" t="s">
        <v>201</v>
      </c>
      <c r="C49" s="5" t="s">
        <v>215</v>
      </c>
      <c r="D49" s="11" t="s">
        <v>219</v>
      </c>
      <c r="E49" s="5" t="s">
        <v>174</v>
      </c>
      <c r="F49" s="5" t="s">
        <v>220</v>
      </c>
      <c r="G49" s="5" t="s">
        <v>180</v>
      </c>
      <c r="H49" s="5" t="s">
        <v>167</v>
      </c>
      <c r="I49" s="4" t="s">
        <v>50</v>
      </c>
      <c r="J49" s="4" t="s">
        <v>50</v>
      </c>
      <c r="K49" s="4" t="s">
        <v>50</v>
      </c>
      <c r="L49" s="4"/>
      <c r="M49" s="6"/>
      <c r="N49" s="4"/>
      <c r="O49" s="5"/>
      <c r="P49" s="5"/>
      <c r="Q49" s="5"/>
      <c r="R49" s="4"/>
      <c r="S49" s="19"/>
    </row>
    <row r="50" spans="1:19" ht="57.75" customHeight="1" x14ac:dyDescent="0.35">
      <c r="A50" s="18">
        <v>48</v>
      </c>
      <c r="B50" s="5" t="s">
        <v>201</v>
      </c>
      <c r="C50" s="5" t="s">
        <v>215</v>
      </c>
      <c r="D50" s="11" t="s">
        <v>221</v>
      </c>
      <c r="E50" s="5" t="s">
        <v>174</v>
      </c>
      <c r="F50" s="5" t="s">
        <v>64</v>
      </c>
      <c r="G50" s="5" t="s">
        <v>180</v>
      </c>
      <c r="H50" s="5" t="s">
        <v>167</v>
      </c>
      <c r="I50" s="4" t="s">
        <v>50</v>
      </c>
      <c r="J50" s="4" t="s">
        <v>50</v>
      </c>
      <c r="K50" s="4" t="s">
        <v>50</v>
      </c>
      <c r="L50" s="4"/>
      <c r="M50" s="6"/>
      <c r="N50" s="4"/>
      <c r="O50" s="5"/>
      <c r="P50" s="5"/>
      <c r="Q50" s="5"/>
      <c r="R50" s="4"/>
      <c r="S50" s="19"/>
    </row>
    <row r="51" spans="1:19" ht="57.75" customHeight="1" thickBot="1" x14ac:dyDescent="0.4">
      <c r="A51" s="20">
        <v>49</v>
      </c>
      <c r="B51" s="21" t="s">
        <v>201</v>
      </c>
      <c r="C51" s="21" t="s">
        <v>215</v>
      </c>
      <c r="D51" s="22" t="s">
        <v>222</v>
      </c>
      <c r="E51" s="21" t="s">
        <v>174</v>
      </c>
      <c r="F51" s="21" t="s">
        <v>64</v>
      </c>
      <c r="G51" s="21" t="s">
        <v>187</v>
      </c>
      <c r="H51" s="21" t="s">
        <v>188</v>
      </c>
      <c r="I51" s="23" t="s">
        <v>223</v>
      </c>
      <c r="J51" s="23" t="s">
        <v>50</v>
      </c>
      <c r="K51" s="23" t="s">
        <v>50</v>
      </c>
      <c r="L51" s="23"/>
      <c r="M51" s="24"/>
      <c r="N51" s="23"/>
      <c r="O51" s="21"/>
      <c r="P51" s="21"/>
      <c r="Q51" s="21"/>
      <c r="R51" s="23"/>
      <c r="S51" s="25"/>
    </row>
    <row r="54" spans="1:19" ht="15" thickBot="1" x14ac:dyDescent="0.4"/>
    <row r="55" spans="1:19" ht="24.5" customHeight="1" thickBot="1" x14ac:dyDescent="0.4">
      <c r="B55" s="44" t="s">
        <v>272</v>
      </c>
      <c r="C55" s="45" t="s">
        <v>273</v>
      </c>
      <c r="D55" s="45" t="s">
        <v>274</v>
      </c>
    </row>
    <row r="56" spans="1:19" ht="52" x14ac:dyDescent="0.35">
      <c r="B56" s="37" t="s">
        <v>275</v>
      </c>
      <c r="C56" s="40" t="s">
        <v>277</v>
      </c>
      <c r="D56" s="40" t="s">
        <v>280</v>
      </c>
    </row>
    <row r="57" spans="1:19" ht="34.5" customHeight="1" x14ac:dyDescent="0.35">
      <c r="B57" s="37" t="s">
        <v>276</v>
      </c>
      <c r="C57" s="40"/>
      <c r="D57" s="40" t="s">
        <v>281</v>
      </c>
    </row>
    <row r="58" spans="1:19" x14ac:dyDescent="0.35">
      <c r="B58" s="38"/>
      <c r="C58" s="40" t="s">
        <v>278</v>
      </c>
      <c r="D58" s="42"/>
    </row>
    <row r="59" spans="1:19" ht="15" thickBot="1" x14ac:dyDescent="0.4">
      <c r="B59" s="39"/>
      <c r="C59" s="41" t="s">
        <v>279</v>
      </c>
      <c r="D59" s="43"/>
    </row>
  </sheetData>
  <mergeCells count="1">
    <mergeCell ref="A1:S1"/>
  </mergeCells>
  <dataValidations count="3">
    <dataValidation type="list" allowBlank="1" sqref="L3:L51" xr:uid="{00000000-0002-0000-0100-000000000000}">
      <formula1>"Primer corte,Segundo corte,Tercer corte,Cuarto corte,Cierre anual"</formula1>
      <formula2>0</formula2>
    </dataValidation>
    <dataValidation type="list" allowBlank="1" sqref="N3:N51" xr:uid="{00000000-0002-0000-0100-000001000000}">
      <formula1>"Sin iniciar,En ejecución,Cumplida,Requiere atención"</formula1>
      <formula2>0</formula2>
    </dataValidation>
    <dataValidation type="list" allowBlank="1" sqref="R3:R51" xr:uid="{00000000-0002-0000-0100-000002000000}">
      <formula1>"Verificado,Verificado con observaciones,Pendiente de verificación"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5"/>
  <sheetViews>
    <sheetView topLeftCell="A4" zoomScale="70" zoomScaleNormal="70" workbookViewId="0">
      <selection sqref="A1:H1"/>
    </sheetView>
  </sheetViews>
  <sheetFormatPr baseColWidth="10" defaultColWidth="8.6328125" defaultRowHeight="14.5" x14ac:dyDescent="0.35"/>
  <cols>
    <col min="1" max="1" width="40" customWidth="1"/>
    <col min="2" max="2" width="58" customWidth="1"/>
    <col min="3" max="7" width="16" customWidth="1"/>
    <col min="8" max="8" width="20" customWidth="1"/>
  </cols>
  <sheetData>
    <row r="1" spans="1:8" ht="25.5" customHeight="1" x14ac:dyDescent="0.35">
      <c r="A1" s="32" t="s">
        <v>224</v>
      </c>
      <c r="B1" s="32"/>
      <c r="C1" s="32"/>
      <c r="D1" s="32"/>
      <c r="E1" s="32"/>
      <c r="F1" s="32"/>
      <c r="G1" s="32"/>
      <c r="H1" s="32"/>
    </row>
    <row r="2" spans="1:8" ht="30" customHeight="1" x14ac:dyDescent="0.35">
      <c r="A2" s="3" t="s">
        <v>26</v>
      </c>
      <c r="B2" s="3" t="s">
        <v>27</v>
      </c>
      <c r="C2" s="3" t="s">
        <v>225</v>
      </c>
      <c r="D2" s="3" t="s">
        <v>226</v>
      </c>
      <c r="E2" s="3" t="s">
        <v>227</v>
      </c>
      <c r="F2" s="3" t="s">
        <v>228</v>
      </c>
      <c r="G2" s="3" t="s">
        <v>229</v>
      </c>
      <c r="H2" s="3" t="s">
        <v>230</v>
      </c>
    </row>
    <row r="3" spans="1:8" ht="41.25" customHeight="1" x14ac:dyDescent="0.35">
      <c r="A3" s="5" t="s">
        <v>43</v>
      </c>
      <c r="B3" s="5" t="s">
        <v>44</v>
      </c>
      <c r="C3" s="4">
        <f>COUNTIF('Monitoreo 2026'!$C$3:$C$51,B3)</f>
        <v>5</v>
      </c>
      <c r="D3" s="4">
        <f>COUNTIFS('Monitoreo 2026'!$C$3:$C$51,B3,'Monitoreo 2026'!$N$3:$N$51,"Cumplida")</f>
        <v>0</v>
      </c>
      <c r="E3" s="4">
        <f>COUNTIFS('Monitoreo 2026'!$C$3:$C$51,B3,'Monitoreo 2026'!$N$3:$N$51,"En ejecución")</f>
        <v>0</v>
      </c>
      <c r="F3" s="4">
        <f>COUNTIFS('Monitoreo 2026'!$C$3:$C$51,B3,'Monitoreo 2026'!$N$3:$N$51,"Sin iniciar")</f>
        <v>0</v>
      </c>
      <c r="G3" s="4">
        <f>COUNTIFS('Monitoreo 2026'!$C$3:$C$51,B3,'Monitoreo 2026'!$N$3:$N$51,"Requiere atención")</f>
        <v>0</v>
      </c>
      <c r="H3" s="6">
        <f>IFERROR(AVERAGEIF('Monitoreo 2026'!$C$3:$C$51,B3,'Monitoreo 2026'!$M$3:$M$51),0)</f>
        <v>0</v>
      </c>
    </row>
    <row r="4" spans="1:8" ht="41.25" customHeight="1" x14ac:dyDescent="0.35">
      <c r="A4" s="5" t="s">
        <v>43</v>
      </c>
      <c r="B4" s="5" t="s">
        <v>67</v>
      </c>
      <c r="C4" s="4">
        <f>COUNTIF('Monitoreo 2026'!$C$3:$C$51,B4)</f>
        <v>4</v>
      </c>
      <c r="D4" s="4">
        <f>COUNTIFS('Monitoreo 2026'!$C$3:$C$51,B4,'Monitoreo 2026'!$N$3:$N$51,"Cumplida")</f>
        <v>0</v>
      </c>
      <c r="E4" s="4">
        <f>COUNTIFS('Monitoreo 2026'!$C$3:$C$51,B4,'Monitoreo 2026'!$N$3:$N$51,"En ejecución")</f>
        <v>0</v>
      </c>
      <c r="F4" s="4">
        <f>COUNTIFS('Monitoreo 2026'!$C$3:$C$51,B4,'Monitoreo 2026'!$N$3:$N$51,"Sin iniciar")</f>
        <v>0</v>
      </c>
      <c r="G4" s="4">
        <f>COUNTIFS('Monitoreo 2026'!$C$3:$C$51,B4,'Monitoreo 2026'!$N$3:$N$51,"Requiere atención")</f>
        <v>0</v>
      </c>
      <c r="H4" s="6">
        <f>IFERROR(AVERAGEIF('Monitoreo 2026'!$C$3:$C$51,B4,'Monitoreo 2026'!$M$3:$M$51),0)</f>
        <v>0</v>
      </c>
    </row>
    <row r="5" spans="1:8" ht="41.25" customHeight="1" x14ac:dyDescent="0.35">
      <c r="A5" s="5" t="s">
        <v>43</v>
      </c>
      <c r="B5" s="5" t="s">
        <v>82</v>
      </c>
      <c r="C5" s="4">
        <f>COUNTIF('Monitoreo 2026'!$C$3:$C$51,B5)</f>
        <v>4</v>
      </c>
      <c r="D5" s="4">
        <f>COUNTIFS('Monitoreo 2026'!$C$3:$C$51,B5,'Monitoreo 2026'!$N$3:$N$51,"Cumplida")</f>
        <v>0</v>
      </c>
      <c r="E5" s="4">
        <f>COUNTIFS('Monitoreo 2026'!$C$3:$C$51,B5,'Monitoreo 2026'!$N$3:$N$51,"En ejecución")</f>
        <v>0</v>
      </c>
      <c r="F5" s="4">
        <f>COUNTIFS('Monitoreo 2026'!$C$3:$C$51,B5,'Monitoreo 2026'!$N$3:$N$51,"Sin iniciar")</f>
        <v>0</v>
      </c>
      <c r="G5" s="4">
        <f>COUNTIFS('Monitoreo 2026'!$C$3:$C$51,B5,'Monitoreo 2026'!$N$3:$N$51,"Requiere atención")</f>
        <v>0</v>
      </c>
      <c r="H5" s="6">
        <f>IFERROR(AVERAGEIF('Monitoreo 2026'!$C$3:$C$51,B5,'Monitoreo 2026'!$M$3:$M$51),0)</f>
        <v>0</v>
      </c>
    </row>
    <row r="6" spans="1:8" ht="41.25" customHeight="1" x14ac:dyDescent="0.35">
      <c r="A6" s="5" t="s">
        <v>43</v>
      </c>
      <c r="B6" s="5" t="s">
        <v>96</v>
      </c>
      <c r="C6" s="4">
        <f>COUNTIF('Monitoreo 2026'!$C$3:$C$51,B6)</f>
        <v>4</v>
      </c>
      <c r="D6" s="4">
        <f>COUNTIFS('Monitoreo 2026'!$C$3:$C$51,B6,'Monitoreo 2026'!$N$3:$N$51,"Cumplida")</f>
        <v>0</v>
      </c>
      <c r="E6" s="4">
        <f>COUNTIFS('Monitoreo 2026'!$C$3:$C$51,B6,'Monitoreo 2026'!$N$3:$N$51,"En ejecución")</f>
        <v>0</v>
      </c>
      <c r="F6" s="4">
        <f>COUNTIFS('Monitoreo 2026'!$C$3:$C$51,B6,'Monitoreo 2026'!$N$3:$N$51,"Sin iniciar")</f>
        <v>0</v>
      </c>
      <c r="G6" s="4">
        <f>COUNTIFS('Monitoreo 2026'!$C$3:$C$51,B6,'Monitoreo 2026'!$N$3:$N$51,"Requiere atención")</f>
        <v>0</v>
      </c>
      <c r="H6" s="6">
        <f>IFERROR(AVERAGEIF('Monitoreo 2026'!$C$3:$C$51,B6,'Monitoreo 2026'!$M$3:$M$51),0)</f>
        <v>0</v>
      </c>
    </row>
    <row r="7" spans="1:8" ht="27.75" customHeight="1" x14ac:dyDescent="0.35">
      <c r="A7" s="5" t="s">
        <v>112</v>
      </c>
      <c r="B7" s="5" t="s">
        <v>113</v>
      </c>
      <c r="C7" s="4">
        <f>COUNTIF('Monitoreo 2026'!$C$3:$C$51,B7)</f>
        <v>4</v>
      </c>
      <c r="D7" s="4">
        <f>COUNTIFS('Monitoreo 2026'!$C$3:$C$51,B7,'Monitoreo 2026'!$N$3:$N$51,"Cumplida")</f>
        <v>0</v>
      </c>
      <c r="E7" s="4">
        <f>COUNTIFS('Monitoreo 2026'!$C$3:$C$51,B7,'Monitoreo 2026'!$N$3:$N$51,"En ejecución")</f>
        <v>0</v>
      </c>
      <c r="F7" s="4">
        <f>COUNTIFS('Monitoreo 2026'!$C$3:$C$51,B7,'Monitoreo 2026'!$N$3:$N$51,"Sin iniciar")</f>
        <v>0</v>
      </c>
      <c r="G7" s="4">
        <f>COUNTIFS('Monitoreo 2026'!$C$3:$C$51,B7,'Monitoreo 2026'!$N$3:$N$51,"Requiere atención")</f>
        <v>0</v>
      </c>
      <c r="H7" s="6">
        <f>IFERROR(AVERAGEIF('Monitoreo 2026'!$C$3:$C$51,B7,'Monitoreo 2026'!$M$3:$M$51),0)</f>
        <v>0</v>
      </c>
    </row>
    <row r="8" spans="1:8" ht="27.75" customHeight="1" x14ac:dyDescent="0.35">
      <c r="A8" s="5" t="s">
        <v>112</v>
      </c>
      <c r="B8" s="5" t="s">
        <v>127</v>
      </c>
      <c r="C8" s="4">
        <f>COUNTIF('Monitoreo 2026'!$C$3:$C$51,B8)</f>
        <v>4</v>
      </c>
      <c r="D8" s="4">
        <f>COUNTIFS('Monitoreo 2026'!$C$3:$C$51,B8,'Monitoreo 2026'!$N$3:$N$51,"Cumplida")</f>
        <v>0</v>
      </c>
      <c r="E8" s="4">
        <f>COUNTIFS('Monitoreo 2026'!$C$3:$C$51,B8,'Monitoreo 2026'!$N$3:$N$51,"En ejecución")</f>
        <v>0</v>
      </c>
      <c r="F8" s="4">
        <f>COUNTIFS('Monitoreo 2026'!$C$3:$C$51,B8,'Monitoreo 2026'!$N$3:$N$51,"Sin iniciar")</f>
        <v>0</v>
      </c>
      <c r="G8" s="4">
        <f>COUNTIFS('Monitoreo 2026'!$C$3:$C$51,B8,'Monitoreo 2026'!$N$3:$N$51,"Requiere atención")</f>
        <v>0</v>
      </c>
      <c r="H8" s="6">
        <f>IFERROR(AVERAGEIF('Monitoreo 2026'!$C$3:$C$51,B8,'Monitoreo 2026'!$M$3:$M$51),0)</f>
        <v>0</v>
      </c>
    </row>
    <row r="9" spans="1:8" ht="41.25" customHeight="1" x14ac:dyDescent="0.35">
      <c r="A9" s="5" t="s">
        <v>141</v>
      </c>
      <c r="B9" s="5" t="s">
        <v>142</v>
      </c>
      <c r="C9" s="4">
        <f>COUNTIF('Monitoreo 2026'!$C$3:$C$51,B9)</f>
        <v>4</v>
      </c>
      <c r="D9" s="4">
        <f>COUNTIFS('Monitoreo 2026'!$C$3:$C$51,B9,'Monitoreo 2026'!$N$3:$N$51,"Cumplida")</f>
        <v>0</v>
      </c>
      <c r="E9" s="4">
        <f>COUNTIFS('Monitoreo 2026'!$C$3:$C$51,B9,'Monitoreo 2026'!$N$3:$N$51,"En ejecución")</f>
        <v>0</v>
      </c>
      <c r="F9" s="4">
        <f>COUNTIFS('Monitoreo 2026'!$C$3:$C$51,B9,'Monitoreo 2026'!$N$3:$N$51,"Sin iniciar")</f>
        <v>0</v>
      </c>
      <c r="G9" s="4">
        <f>COUNTIFS('Monitoreo 2026'!$C$3:$C$51,B9,'Monitoreo 2026'!$N$3:$N$51,"Requiere atención")</f>
        <v>0</v>
      </c>
      <c r="H9" s="6">
        <f>IFERROR(AVERAGEIF('Monitoreo 2026'!$C$3:$C$51,B9,'Monitoreo 2026'!$M$3:$M$51),0)</f>
        <v>0</v>
      </c>
    </row>
    <row r="10" spans="1:8" ht="41.25" customHeight="1" x14ac:dyDescent="0.35">
      <c r="A10" s="5" t="s">
        <v>141</v>
      </c>
      <c r="B10" s="5" t="s">
        <v>155</v>
      </c>
      <c r="C10" s="4">
        <f>COUNTIF('Monitoreo 2026'!$C$3:$C$51,B10)</f>
        <v>4</v>
      </c>
      <c r="D10" s="4">
        <f>COUNTIFS('Monitoreo 2026'!$C$3:$C$51,B10,'Monitoreo 2026'!$N$3:$N$51,"Cumplida")</f>
        <v>0</v>
      </c>
      <c r="E10" s="4">
        <f>COUNTIFS('Monitoreo 2026'!$C$3:$C$51,B10,'Monitoreo 2026'!$N$3:$N$51,"En ejecución")</f>
        <v>0</v>
      </c>
      <c r="F10" s="4">
        <f>COUNTIFS('Monitoreo 2026'!$C$3:$C$51,B10,'Monitoreo 2026'!$N$3:$N$51,"Sin iniciar")</f>
        <v>0</v>
      </c>
      <c r="G10" s="4">
        <f>COUNTIFS('Monitoreo 2026'!$C$3:$C$51,B10,'Monitoreo 2026'!$N$3:$N$51,"Requiere atención")</f>
        <v>0</v>
      </c>
      <c r="H10" s="6">
        <f>IFERROR(AVERAGEIF('Monitoreo 2026'!$C$3:$C$51,B10,'Monitoreo 2026'!$M$3:$M$51),0)</f>
        <v>0</v>
      </c>
    </row>
    <row r="11" spans="1:8" ht="41.25" customHeight="1" x14ac:dyDescent="0.35">
      <c r="A11" s="5" t="s">
        <v>141</v>
      </c>
      <c r="B11" s="5" t="s">
        <v>172</v>
      </c>
      <c r="C11" s="4">
        <f>COUNTIF('Monitoreo 2026'!$C$3:$C$51,B11)</f>
        <v>4</v>
      </c>
      <c r="D11" s="4">
        <f>COUNTIFS('Monitoreo 2026'!$C$3:$C$51,B11,'Monitoreo 2026'!$N$3:$N$51,"Cumplida")</f>
        <v>0</v>
      </c>
      <c r="E11" s="4">
        <f>COUNTIFS('Monitoreo 2026'!$C$3:$C$51,B11,'Monitoreo 2026'!$N$3:$N$51,"En ejecución")</f>
        <v>0</v>
      </c>
      <c r="F11" s="4">
        <f>COUNTIFS('Monitoreo 2026'!$C$3:$C$51,B11,'Monitoreo 2026'!$N$3:$N$51,"Sin iniciar")</f>
        <v>0</v>
      </c>
      <c r="G11" s="4">
        <f>COUNTIFS('Monitoreo 2026'!$C$3:$C$51,B11,'Monitoreo 2026'!$N$3:$N$51,"Requiere atención")</f>
        <v>0</v>
      </c>
      <c r="H11" s="6">
        <f>IFERROR(AVERAGEIF('Monitoreo 2026'!$C$3:$C$51,B11,'Monitoreo 2026'!$M$3:$M$51),0)</f>
        <v>0</v>
      </c>
    </row>
    <row r="12" spans="1:8" ht="41.25" customHeight="1" x14ac:dyDescent="0.35">
      <c r="A12" s="5" t="s">
        <v>141</v>
      </c>
      <c r="B12" s="5" t="s">
        <v>190</v>
      </c>
      <c r="C12" s="4">
        <f>COUNTIF('Monitoreo 2026'!$C$3:$C$51,B12)</f>
        <v>4</v>
      </c>
      <c r="D12" s="4">
        <f>COUNTIFS('Monitoreo 2026'!$C$3:$C$51,B12,'Monitoreo 2026'!$N$3:$N$51,"Cumplida")</f>
        <v>0</v>
      </c>
      <c r="E12" s="4">
        <f>COUNTIFS('Monitoreo 2026'!$C$3:$C$51,B12,'Monitoreo 2026'!$N$3:$N$51,"En ejecución")</f>
        <v>0</v>
      </c>
      <c r="F12" s="4">
        <f>COUNTIFS('Monitoreo 2026'!$C$3:$C$51,B12,'Monitoreo 2026'!$N$3:$N$51,"Sin iniciar")</f>
        <v>0</v>
      </c>
      <c r="G12" s="4">
        <f>COUNTIFS('Monitoreo 2026'!$C$3:$C$51,B12,'Monitoreo 2026'!$N$3:$N$51,"Requiere atención")</f>
        <v>0</v>
      </c>
      <c r="H12" s="6">
        <f>IFERROR(AVERAGEIF('Monitoreo 2026'!$C$3:$C$51,B12,'Monitoreo 2026'!$M$3:$M$51),0)</f>
        <v>0</v>
      </c>
    </row>
    <row r="13" spans="1:8" ht="41.25" customHeight="1" x14ac:dyDescent="0.35">
      <c r="A13" s="5" t="s">
        <v>201</v>
      </c>
      <c r="B13" s="5" t="s">
        <v>202</v>
      </c>
      <c r="C13" s="4">
        <f>COUNTIF('Monitoreo 2026'!$C$3:$C$51,B13)</f>
        <v>4</v>
      </c>
      <c r="D13" s="4">
        <f>COUNTIFS('Monitoreo 2026'!$C$3:$C$51,B13,'Monitoreo 2026'!$N$3:$N$51,"Cumplida")</f>
        <v>0</v>
      </c>
      <c r="E13" s="4">
        <f>COUNTIFS('Monitoreo 2026'!$C$3:$C$51,B13,'Monitoreo 2026'!$N$3:$N$51,"En ejecución")</f>
        <v>0</v>
      </c>
      <c r="F13" s="4">
        <f>COUNTIFS('Monitoreo 2026'!$C$3:$C$51,B13,'Monitoreo 2026'!$N$3:$N$51,"Sin iniciar")</f>
        <v>0</v>
      </c>
      <c r="G13" s="4">
        <f>COUNTIFS('Monitoreo 2026'!$C$3:$C$51,B13,'Monitoreo 2026'!$N$3:$N$51,"Requiere atención")</f>
        <v>0</v>
      </c>
      <c r="H13" s="6">
        <f>IFERROR(AVERAGEIF('Monitoreo 2026'!$C$3:$C$51,B13,'Monitoreo 2026'!$M$3:$M$51),0)</f>
        <v>0</v>
      </c>
    </row>
    <row r="14" spans="1:8" ht="41.25" customHeight="1" x14ac:dyDescent="0.35">
      <c r="A14" s="5" t="s">
        <v>201</v>
      </c>
      <c r="B14" s="5" t="s">
        <v>215</v>
      </c>
      <c r="C14" s="4">
        <f>COUNTIF('Monitoreo 2026'!$C$3:$C$51,B14)</f>
        <v>4</v>
      </c>
      <c r="D14" s="4">
        <f>COUNTIFS('Monitoreo 2026'!$C$3:$C$51,B14,'Monitoreo 2026'!$N$3:$N$51,"Cumplida")</f>
        <v>0</v>
      </c>
      <c r="E14" s="4">
        <f>COUNTIFS('Monitoreo 2026'!$C$3:$C$51,B14,'Monitoreo 2026'!$N$3:$N$51,"En ejecución")</f>
        <v>0</v>
      </c>
      <c r="F14" s="4">
        <f>COUNTIFS('Monitoreo 2026'!$C$3:$C$51,B14,'Monitoreo 2026'!$N$3:$N$51,"Sin iniciar")</f>
        <v>0</v>
      </c>
      <c r="G14" s="4">
        <f>COUNTIFS('Monitoreo 2026'!$C$3:$C$51,B14,'Monitoreo 2026'!$N$3:$N$51,"Requiere atención")</f>
        <v>0</v>
      </c>
      <c r="H14" s="6">
        <f>IFERROR(AVERAGEIF('Monitoreo 2026'!$C$3:$C$51,B14,'Monitoreo 2026'!$M$3:$M$51),0)</f>
        <v>0</v>
      </c>
    </row>
    <row r="15" spans="1:8" ht="15" customHeight="1" x14ac:dyDescent="0.35">
      <c r="A15" s="33" t="s">
        <v>231</v>
      </c>
      <c r="B15" s="33"/>
      <c r="C15" s="7">
        <f>SUM(C3:C14)</f>
        <v>49</v>
      </c>
      <c r="D15" s="7">
        <f>SUM(D3:D14)</f>
        <v>0</v>
      </c>
      <c r="E15" s="7">
        <f>SUM(E3:E14)</f>
        <v>0</v>
      </c>
      <c r="F15" s="7">
        <f>SUM(F3:F14)</f>
        <v>0</v>
      </c>
      <c r="G15" s="7">
        <f>SUM(G3:G14)</f>
        <v>0</v>
      </c>
      <c r="H15" s="8">
        <f>IFERROR(AVERAGE(H3:H14),0)</f>
        <v>0</v>
      </c>
    </row>
  </sheetData>
  <mergeCells count="2">
    <mergeCell ref="A1:H1"/>
    <mergeCell ref="A15:B15"/>
  </mergeCell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11"/>
  <sheetViews>
    <sheetView topLeftCell="E1" zoomScale="85" zoomScaleNormal="85" workbookViewId="0">
      <selection activeCell="J3" sqref="J1:J1048576"/>
    </sheetView>
  </sheetViews>
  <sheetFormatPr baseColWidth="10" defaultColWidth="8.6328125" defaultRowHeight="14.5" x14ac:dyDescent="0.35"/>
  <cols>
    <col min="1" max="1" width="6" customWidth="1"/>
    <col min="2" max="3" width="25.453125" customWidth="1"/>
    <col min="4" max="4" width="62" customWidth="1"/>
    <col min="5" max="5" width="26" customWidth="1"/>
    <col min="6" max="6" width="30" customWidth="1"/>
    <col min="7" max="7" width="28" customWidth="1"/>
    <col min="8" max="8" width="30" customWidth="1"/>
    <col min="9" max="11" width="22" customWidth="1"/>
    <col min="12" max="12" width="18" customWidth="1"/>
    <col min="13" max="13" width="16" customWidth="1"/>
    <col min="14" max="14" width="15" customWidth="1"/>
    <col min="15" max="15" width="30" customWidth="1"/>
    <col min="16" max="16" width="34" customWidth="1"/>
    <col min="17" max="17" width="30" customWidth="1"/>
    <col min="18" max="18" width="20" customWidth="1"/>
    <col min="19" max="19" width="34" customWidth="1"/>
  </cols>
  <sheetData>
    <row r="1" spans="1:19" ht="30" customHeight="1" x14ac:dyDescent="0.35">
      <c r="A1" s="34" t="s">
        <v>232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48" customHeight="1" thickBot="1" x14ac:dyDescent="0.4">
      <c r="A2" s="35" t="s">
        <v>233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</row>
    <row r="3" spans="1:19" ht="48" customHeight="1" thickBot="1" x14ac:dyDescent="0.4">
      <c r="A3" s="3" t="s">
        <v>25</v>
      </c>
      <c r="B3" s="3" t="s">
        <v>234</v>
      </c>
      <c r="C3" s="3" t="s">
        <v>235</v>
      </c>
      <c r="D3" s="3" t="s">
        <v>236</v>
      </c>
      <c r="E3" s="3" t="s">
        <v>29</v>
      </c>
      <c r="F3" s="3" t="s">
        <v>30</v>
      </c>
      <c r="G3" s="3" t="s">
        <v>31</v>
      </c>
      <c r="H3" s="3" t="s">
        <v>32</v>
      </c>
      <c r="I3" s="3" t="s">
        <v>33</v>
      </c>
      <c r="J3" s="3" t="s">
        <v>34</v>
      </c>
      <c r="K3" s="3" t="s">
        <v>35</v>
      </c>
      <c r="L3" s="3" t="s">
        <v>36</v>
      </c>
      <c r="M3" s="3" t="s">
        <v>37</v>
      </c>
      <c r="N3" s="3" t="s">
        <v>14</v>
      </c>
      <c r="O3" s="3" t="s">
        <v>38</v>
      </c>
      <c r="P3" s="3" t="s">
        <v>39</v>
      </c>
      <c r="Q3" s="3" t="s">
        <v>40</v>
      </c>
      <c r="R3" s="3" t="s">
        <v>41</v>
      </c>
      <c r="S3" s="3" t="s">
        <v>42</v>
      </c>
    </row>
    <row r="4" spans="1:19" ht="61.5" customHeight="1" x14ac:dyDescent="0.35">
      <c r="A4" s="4">
        <v>1</v>
      </c>
      <c r="B4" s="5" t="s">
        <v>237</v>
      </c>
      <c r="C4" s="5" t="s">
        <v>238</v>
      </c>
      <c r="D4" s="5" t="s">
        <v>239</v>
      </c>
      <c r="E4" s="5" t="s">
        <v>240</v>
      </c>
      <c r="F4" s="5" t="s">
        <v>64</v>
      </c>
      <c r="G4" s="5" t="s">
        <v>241</v>
      </c>
      <c r="H4" s="5" t="s">
        <v>242</v>
      </c>
      <c r="I4" s="4" t="s">
        <v>243</v>
      </c>
      <c r="J4" s="4" t="s">
        <v>244</v>
      </c>
      <c r="K4" s="4" t="s">
        <v>245</v>
      </c>
      <c r="L4" s="4"/>
      <c r="M4" s="6"/>
      <c r="N4" s="4"/>
      <c r="O4" s="5"/>
      <c r="P4" s="5"/>
      <c r="Q4" s="5"/>
      <c r="R4" s="4"/>
      <c r="S4" s="5"/>
    </row>
    <row r="5" spans="1:19" ht="61.5" customHeight="1" x14ac:dyDescent="0.35">
      <c r="A5" s="4">
        <v>2</v>
      </c>
      <c r="B5" s="5" t="s">
        <v>237</v>
      </c>
      <c r="C5" s="5" t="s">
        <v>238</v>
      </c>
      <c r="D5" s="5" t="s">
        <v>246</v>
      </c>
      <c r="E5" s="5" t="s">
        <v>240</v>
      </c>
      <c r="F5" s="5"/>
      <c r="G5" s="5" t="s">
        <v>247</v>
      </c>
      <c r="H5" s="5" t="s">
        <v>248</v>
      </c>
      <c r="I5" s="4" t="s">
        <v>249</v>
      </c>
      <c r="J5" s="4" t="s">
        <v>250</v>
      </c>
      <c r="K5" s="4" t="s">
        <v>251</v>
      </c>
      <c r="L5" s="4"/>
      <c r="M5" s="6"/>
      <c r="N5" s="4"/>
      <c r="O5" s="5"/>
      <c r="P5" s="5"/>
      <c r="Q5" s="5"/>
      <c r="R5" s="4"/>
      <c r="S5" s="5"/>
    </row>
    <row r="6" spans="1:19" ht="61.5" customHeight="1" x14ac:dyDescent="0.35">
      <c r="A6" s="4">
        <v>3</v>
      </c>
      <c r="B6" s="5" t="s">
        <v>237</v>
      </c>
      <c r="C6" s="5" t="s">
        <v>238</v>
      </c>
      <c r="D6" s="5" t="s">
        <v>252</v>
      </c>
      <c r="E6" s="5" t="s">
        <v>240</v>
      </c>
      <c r="F6" s="5" t="s">
        <v>253</v>
      </c>
      <c r="G6" s="5" t="s">
        <v>254</v>
      </c>
      <c r="H6" s="5" t="s">
        <v>255</v>
      </c>
      <c r="I6" s="4" t="s">
        <v>50</v>
      </c>
      <c r="J6" s="4" t="s">
        <v>50</v>
      </c>
      <c r="K6" s="4" t="s">
        <v>50</v>
      </c>
      <c r="L6" s="4"/>
      <c r="M6" s="6"/>
      <c r="N6" s="4"/>
      <c r="O6" s="5"/>
      <c r="P6" s="5"/>
      <c r="Q6" s="5"/>
      <c r="R6" s="4"/>
      <c r="S6" s="5"/>
    </row>
    <row r="7" spans="1:19" ht="61.5" customHeight="1" x14ac:dyDescent="0.35">
      <c r="A7" s="4">
        <v>4</v>
      </c>
      <c r="B7" s="5" t="s">
        <v>237</v>
      </c>
      <c r="C7" s="5" t="s">
        <v>238</v>
      </c>
      <c r="D7" s="5" t="s">
        <v>256</v>
      </c>
      <c r="E7" s="5" t="s">
        <v>240</v>
      </c>
      <c r="F7" s="5" t="s">
        <v>257</v>
      </c>
      <c r="G7" s="5" t="s">
        <v>258</v>
      </c>
      <c r="H7" s="5" t="s">
        <v>259</v>
      </c>
      <c r="I7" s="4" t="s">
        <v>260</v>
      </c>
      <c r="J7" s="4" t="s">
        <v>50</v>
      </c>
      <c r="K7" s="4" t="s">
        <v>50</v>
      </c>
      <c r="L7" s="4"/>
      <c r="M7" s="6"/>
      <c r="N7" s="4"/>
      <c r="O7" s="5"/>
      <c r="P7" s="5"/>
      <c r="Q7" s="5"/>
      <c r="R7" s="4"/>
      <c r="S7" s="5"/>
    </row>
    <row r="9" spans="1:19" ht="15" customHeight="1" thickBot="1" x14ac:dyDescent="0.4">
      <c r="A9" s="36" t="s">
        <v>261</v>
      </c>
      <c r="B9" s="36"/>
      <c r="C9" s="36"/>
      <c r="D9" s="36"/>
      <c r="E9" s="36"/>
      <c r="F9" s="36"/>
    </row>
    <row r="10" spans="1:19" ht="70.5" thickBot="1" x14ac:dyDescent="0.4">
      <c r="A10" s="7" t="s">
        <v>225</v>
      </c>
      <c r="B10" s="7" t="s">
        <v>226</v>
      </c>
      <c r="C10" s="7" t="s">
        <v>227</v>
      </c>
      <c r="D10" s="7" t="s">
        <v>228</v>
      </c>
      <c r="E10" s="7" t="s">
        <v>229</v>
      </c>
      <c r="F10" s="7" t="s">
        <v>230</v>
      </c>
    </row>
    <row r="11" spans="1:19" x14ac:dyDescent="0.35">
      <c r="A11" s="4">
        <f>COUNTA($D$4:$D$7)</f>
        <v>4</v>
      </c>
      <c r="B11" s="4">
        <f>COUNTIF($N$4:$N$7,"Cumplida")</f>
        <v>0</v>
      </c>
      <c r="C11" s="4">
        <f>COUNTIF($N$4:$N$7,"En ejecución")</f>
        <v>0</v>
      </c>
      <c r="D11" s="4">
        <f>COUNTIF($N$4:$N$7,"Sin iniciar")</f>
        <v>0</v>
      </c>
      <c r="E11" s="4">
        <f>COUNTIF($N$4:$N$7,"Requiere atención")</f>
        <v>0</v>
      </c>
      <c r="F11" s="6">
        <f>IFERROR(AVERAGE($M$4:$M$7),0)</f>
        <v>0</v>
      </c>
    </row>
  </sheetData>
  <mergeCells count="3">
    <mergeCell ref="A1:S1"/>
    <mergeCell ref="A2:S2"/>
    <mergeCell ref="A9:F9"/>
  </mergeCells>
  <dataValidations count="3">
    <dataValidation type="list" allowBlank="1" sqref="L4:L7" xr:uid="{00000000-0002-0000-0300-000000000000}">
      <formula1>"Primer corte,Segundo corte,Tercer corte,Cuarto corte,Cierre anual"</formula1>
      <formula2>0</formula2>
    </dataValidation>
    <dataValidation type="list" allowBlank="1" sqref="N4:N7" xr:uid="{00000000-0002-0000-0300-000001000000}">
      <formula1>"Sin iniciar,En ejecución,Cumplida,Requiere atención"</formula1>
      <formula2>0</formula2>
    </dataValidation>
    <dataValidation type="list" allowBlank="1" sqref="R4:R7" xr:uid="{00000000-0002-0000-0300-000002000000}">
      <formula1>"Verificado,Verificado con observaciones,Pendiente de verificación"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Instrucciones</vt:lpstr>
      <vt:lpstr>Monitoreo 2026</vt:lpstr>
      <vt:lpstr>Consolidado 2026</vt:lpstr>
      <vt:lpstr>Evaluación Independiente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Eliana Rua Guisao</cp:lastModifiedBy>
  <cp:revision>0</cp:revision>
  <dcterms:created xsi:type="dcterms:W3CDTF">2026-09-11T00:41:15Z</dcterms:created>
  <dcterms:modified xsi:type="dcterms:W3CDTF">2026-09-14T18:45:05Z</dcterms:modified>
  <dc:language>en-US</dc:language>
</cp:coreProperties>
</file>