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OMAIN-SRV\Corporativa\COMUNICACIONES\2026\Publicaciones Sitio web\Junio\"/>
    </mc:Choice>
  </mc:AlternateContent>
  <xr:revisionPtr revIDLastSave="0" documentId="13_ncr:1_{6FFBBD76-591B-49C6-9ADB-ECDC2E723AFD}" xr6:coauthVersionLast="47" xr6:coauthVersionMax="47" xr10:uidLastSave="{00000000-0000-0000-0000-000000000000}"/>
  <bookViews>
    <workbookView xWindow="-108" yWindow="-108" windowWidth="23256" windowHeight="12456" xr2:uid="{00000000-000D-0000-FFFF-FFFF00000000}"/>
  </bookViews>
  <sheets>
    <sheet name="MATRIZ DE RIESGOS DE PROCESOS" sheetId="1" r:id="rId1"/>
    <sheet name="Hoja2" sheetId="23" r:id="rId2"/>
    <sheet name="EVALUACIÓN DE CONTROLES" sheetId="14" state="hidden" r:id="rId3"/>
    <sheet name="Probabilidad e Impacto" sheetId="13" state="hidden" r:id="rId4"/>
    <sheet name="Hoja1" sheetId="21" state="hidden" r:id="rId5"/>
    <sheet name="ANALISIS" sheetId="20" state="hidden" r:id="rId6"/>
  </sheets>
  <externalReferences>
    <externalReference r:id="rId7"/>
  </externalReferences>
  <definedNames>
    <definedName name="_xlnm._FilterDatabase" localSheetId="0" hidden="1">'MATRIZ DE RIESGOS DE PROCESOS'!$A$9:$CI$54</definedName>
    <definedName name="_xlnm.Print_Area" localSheetId="0">'MATRIZ DE RIESGOS DE PROCESOS'!$A$1:$AD$54</definedName>
    <definedName name="_xlnm.Print_Area" localSheetId="3">'Probabilidad e Impacto'!$A$1:$H$20</definedName>
    <definedName name="control" localSheetId="3">#REF!</definedName>
    <definedName name="control">#REF!</definedName>
    <definedName name="controles" localSheetId="3">#REF!</definedName>
    <definedName name="controles">#REF!</definedName>
    <definedName name="evaluacion" localSheetId="3">#REF!</definedName>
    <definedName name="evaluacion">#REF!</definedName>
    <definedName name="evaluacion2" localSheetId="3">#REF!</definedName>
    <definedName name="evaluacion2">#REF!</definedName>
    <definedName name="impacto" localSheetId="3">#REF!</definedName>
    <definedName name="impacto">#REF!</definedName>
    <definedName name="impacto1" localSheetId="3">#REF!</definedName>
    <definedName name="impacto1">#REF!</definedName>
    <definedName name="probabilidad" localSheetId="3">#REF!</definedName>
    <definedName name="probabilidad">#REF!</definedName>
    <definedName name="probabilidad1" localSheetId="3">#REF!</definedName>
    <definedName name="probabilidad1">#REF!</definedName>
    <definedName name="tipo" localSheetId="3">#REF!</definedName>
    <definedName name="tipo">#REF!</definedName>
    <definedName name="tipoctrl" localSheetId="3">#REF!</definedName>
    <definedName name="tipoctrl">#REF!</definedName>
    <definedName name="_xlnm.Print_Titles" localSheetId="0">'MATRIZ DE RIESGOS DE PROCESOS'!$1:$9</definedName>
    <definedName name="valoracion" localSheetId="3">#REF!</definedName>
    <definedName name="valoracion">#REF!</definedName>
    <definedName name="Z_876838F8_43FC_40EB_ADED_CA39021DB687_.wvu.FilterData" localSheetId="0" hidden="1">'MATRIZ DE RIESGOS DE PROCESOS'!$A$9:$Y$19</definedName>
    <definedName name="Z_876838F8_43FC_40EB_ADED_CA39021DB687_.wvu.PrintArea" localSheetId="3" hidden="1">'Probabilidad e Impacto'!$A$1:$H$20</definedName>
    <definedName name="Z_876838F8_43FC_40EB_ADED_CA39021DB687_.wvu.Rows" localSheetId="0" hidden="1">'MATRIZ DE RIESGOS DE PROCESOS'!$21:$29</definedName>
  </definedNames>
  <calcPr calcId="191029"/>
  <customWorkbookViews>
    <customWorkbookView name="hoja 1" guid="{876838F8-43FC-40EB-ADED-CA39021DB687}" maximized="1" xWindow="-8" yWindow="-8" windowWidth="1616" windowHeight="876" activeSheetId="1"/>
  </customWorkbookViews>
  <pivotCaches>
    <pivotCache cacheId="0" r:id="rId8"/>
    <pivotCache cacheId="1" r:id="rId9"/>
    <pivotCache cacheId="2" r:id="rId10"/>
    <pivotCache cacheId="3" r:id="rId11"/>
    <pivotCache cacheId="4" r:id="rId12"/>
    <pivotCache cacheId="5" r:id="rId13"/>
    <pivotCache cacheId="6"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6" i="23" l="1"/>
  <c r="C208" i="23"/>
  <c r="C207" i="23"/>
  <c r="C177" i="23" l="1"/>
  <c r="C176" i="23"/>
  <c r="C147" i="23"/>
  <c r="C146" i="23"/>
  <c r="C118" i="23"/>
  <c r="C117" i="23"/>
  <c r="D43" i="23"/>
  <c r="BN10" i="14"/>
  <c r="BI10" i="14"/>
  <c r="BD10" i="14"/>
  <c r="AY10" i="14"/>
  <c r="AT10" i="14"/>
  <c r="AE10" i="14"/>
  <c r="AO10" i="14"/>
  <c r="AJ10" i="14"/>
  <c r="Z10" i="14"/>
  <c r="U10" i="14"/>
  <c r="P10" i="14"/>
  <c r="K10" i="14"/>
  <c r="F10" i="14"/>
  <c r="A10" i="14"/>
  <c r="BD8" i="14"/>
  <c r="AY8" i="14"/>
  <c r="AT8" i="14"/>
  <c r="AO8" i="14"/>
  <c r="AJ8" i="14"/>
  <c r="AE8" i="14"/>
  <c r="Z8" i="14"/>
  <c r="U8" i="14"/>
  <c r="P8" i="14"/>
  <c r="K8" i="14"/>
  <c r="F8" i="14"/>
  <c r="A8" i="14"/>
  <c r="T44" i="1" l="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49" i="1"/>
  <c r="Q52" i="1"/>
  <c r="Q51" i="1"/>
  <c r="Q50" i="1"/>
  <c r="Q49" i="1"/>
  <c r="Q48" i="1"/>
  <c r="Q47" i="1"/>
  <c r="Q46" i="1"/>
  <c r="Q45" i="1"/>
  <c r="Q44" i="1"/>
  <c r="Q43" i="1"/>
  <c r="Q42" i="1"/>
  <c r="Q41" i="1"/>
  <c r="Q40" i="1"/>
  <c r="Q39" i="1"/>
  <c r="Q38" i="1"/>
  <c r="Q37" i="1"/>
  <c r="Q36" i="1"/>
  <c r="Q35" i="1"/>
  <c r="Q34" i="1"/>
  <c r="Q33" i="1"/>
  <c r="Q32" i="1"/>
  <c r="Q31" i="1"/>
  <c r="Q30" i="1"/>
  <c r="S35" i="1"/>
  <c r="Q28" i="1"/>
  <c r="Q27" i="1"/>
  <c r="Q29" i="1"/>
  <c r="Q26" i="1"/>
  <c r="Q25" i="1"/>
  <c r="Q24" i="1"/>
  <c r="Q23" i="1"/>
  <c r="Q20" i="1"/>
  <c r="Q21" i="1"/>
  <c r="Q22" i="1"/>
  <c r="Q17" i="1"/>
  <c r="Q18" i="1"/>
  <c r="Q19" i="1"/>
  <c r="Q15" i="1"/>
  <c r="Q16" i="1"/>
  <c r="Q13" i="1"/>
  <c r="Q14" i="1"/>
  <c r="Q12" i="1"/>
  <c r="Q11"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S49" i="1"/>
  <c r="T10" i="1" l="1"/>
  <c r="L10" i="1"/>
  <c r="T45" i="1" l="1"/>
  <c r="T46" i="1"/>
  <c r="T47" i="1"/>
  <c r="T48" i="1"/>
  <c r="T50" i="1"/>
  <c r="T51" i="1"/>
  <c r="T52" i="1"/>
  <c r="T53" i="1"/>
  <c r="T54" i="1"/>
  <c r="S21" i="1"/>
  <c r="S22" i="1"/>
  <c r="S23" i="1"/>
  <c r="S24" i="1"/>
  <c r="S25" i="1"/>
  <c r="S26" i="1"/>
  <c r="S27" i="1"/>
  <c r="S28" i="1"/>
  <c r="S29" i="1"/>
  <c r="S30" i="1"/>
  <c r="S31" i="1"/>
  <c r="S32" i="1"/>
  <c r="S33" i="1"/>
  <c r="S34" i="1"/>
  <c r="S36" i="1"/>
  <c r="S37" i="1"/>
  <c r="S38" i="1"/>
  <c r="S39" i="1"/>
  <c r="S40" i="1"/>
  <c r="S41" i="1"/>
  <c r="S42" i="1"/>
  <c r="S43" i="1"/>
  <c r="S44" i="1"/>
  <c r="S45" i="1"/>
  <c r="S46" i="1"/>
  <c r="S47" i="1"/>
  <c r="S48" i="1"/>
  <c r="S50" i="1"/>
  <c r="S51" i="1"/>
  <c r="S52" i="1"/>
  <c r="S53" i="1"/>
  <c r="S54" i="1"/>
  <c r="Q53" i="1"/>
  <c r="Q54" i="1"/>
  <c r="K19" i="1"/>
  <c r="K20" i="1"/>
  <c r="K21" i="1"/>
  <c r="K22" i="1"/>
  <c r="K23" i="1"/>
  <c r="K24" i="1"/>
  <c r="K25" i="1"/>
  <c r="K26" i="1"/>
  <c r="K27" i="1"/>
  <c r="K28" i="1"/>
  <c r="K29" i="1"/>
  <c r="K30" i="1"/>
  <c r="K31" i="1"/>
  <c r="K32" i="1"/>
  <c r="K33" i="1"/>
  <c r="K34" i="1"/>
  <c r="K36" i="1"/>
  <c r="K37" i="1"/>
  <c r="K38" i="1"/>
  <c r="K39" i="1"/>
  <c r="K40" i="1"/>
  <c r="K41" i="1"/>
  <c r="K42" i="1"/>
  <c r="K43" i="1"/>
  <c r="K44" i="1"/>
  <c r="K45" i="1"/>
  <c r="K46" i="1"/>
  <c r="K47" i="1"/>
  <c r="K48" i="1"/>
  <c r="K50" i="1"/>
  <c r="K51" i="1"/>
  <c r="K52" i="1"/>
  <c r="I21" i="1"/>
  <c r="I22" i="1"/>
  <c r="I23" i="1"/>
  <c r="I24" i="1"/>
  <c r="I25" i="1"/>
  <c r="I26" i="1"/>
  <c r="I27" i="1"/>
  <c r="I28" i="1"/>
  <c r="I29" i="1"/>
  <c r="I30" i="1"/>
  <c r="I31" i="1"/>
  <c r="I32" i="1"/>
  <c r="I33" i="1"/>
  <c r="I34" i="1"/>
  <c r="I36" i="1"/>
  <c r="I37" i="1"/>
  <c r="I38" i="1"/>
  <c r="I39" i="1"/>
  <c r="I40" i="1"/>
  <c r="I41" i="1"/>
  <c r="I42" i="1"/>
  <c r="I43" i="1"/>
  <c r="I44" i="1"/>
  <c r="I45" i="1"/>
  <c r="I46" i="1"/>
  <c r="I47" i="1"/>
  <c r="I48" i="1"/>
  <c r="I50" i="1"/>
  <c r="I51" i="1"/>
  <c r="I52" i="1"/>
  <c r="BL12" i="14" l="1"/>
  <c r="BL13" i="14"/>
  <c r="BL14" i="14"/>
  <c r="BL15" i="14"/>
  <c r="BL16" i="14"/>
  <c r="BS10" i="14" l="1"/>
  <c r="S18" i="1"/>
  <c r="S19" i="1"/>
  <c r="S20" i="1"/>
  <c r="K18" i="1"/>
  <c r="I19" i="1"/>
  <c r="I20" i="1"/>
  <c r="I18" i="1"/>
  <c r="K17" i="1" l="1"/>
  <c r="K16" i="1"/>
  <c r="K15" i="1"/>
  <c r="K14" i="1"/>
  <c r="K13" i="1"/>
  <c r="K12" i="1"/>
  <c r="K11" i="1"/>
  <c r="K10" i="1"/>
  <c r="CC10" i="14"/>
  <c r="BX10" i="14"/>
  <c r="CC8" i="14" l="1"/>
  <c r="BX8" i="14"/>
  <c r="BS8" i="14"/>
  <c r="BN8" i="14"/>
  <c r="CF16" i="14"/>
  <c r="CF15" i="14"/>
  <c r="CF14" i="14"/>
  <c r="CF13" i="14"/>
  <c r="CF12" i="14"/>
  <c r="CA16" i="14"/>
  <c r="CA15" i="14"/>
  <c r="CA14" i="14"/>
  <c r="CA13" i="14"/>
  <c r="CA12" i="14"/>
  <c r="BV16" i="14"/>
  <c r="BV15" i="14"/>
  <c r="BV14" i="14"/>
  <c r="BV13" i="14"/>
  <c r="BV12" i="14"/>
  <c r="BQ16" i="14"/>
  <c r="BQ15" i="14"/>
  <c r="BQ14" i="14"/>
  <c r="BQ13" i="14"/>
  <c r="BQ12" i="14"/>
  <c r="BI8" i="14"/>
  <c r="BG16" i="14"/>
  <c r="BG15" i="14"/>
  <c r="BG14" i="14"/>
  <c r="BG13" i="14"/>
  <c r="BG12" i="14"/>
  <c r="BB16" i="14"/>
  <c r="BB15" i="14"/>
  <c r="BB14" i="14"/>
  <c r="BB13" i="14"/>
  <c r="BB12" i="14"/>
  <c r="AW16" i="14"/>
  <c r="AW15" i="14"/>
  <c r="AW14" i="14"/>
  <c r="AW13" i="14"/>
  <c r="AW12" i="14"/>
  <c r="AR16" i="14"/>
  <c r="AR15" i="14"/>
  <c r="AR14" i="14"/>
  <c r="AR13" i="14"/>
  <c r="AR12" i="14"/>
  <c r="AM16" i="14"/>
  <c r="AM15" i="14"/>
  <c r="AM14" i="14"/>
  <c r="AM13" i="14"/>
  <c r="AM12" i="14"/>
  <c r="AH16" i="14"/>
  <c r="AH15" i="14"/>
  <c r="AH14" i="14"/>
  <c r="AH13" i="14"/>
  <c r="AH12" i="14"/>
  <c r="AC16" i="14"/>
  <c r="AC15" i="14"/>
  <c r="AC14" i="14"/>
  <c r="AC13" i="14"/>
  <c r="AC12" i="14"/>
  <c r="X16" i="14"/>
  <c r="X15" i="14"/>
  <c r="X14" i="14"/>
  <c r="X13" i="14"/>
  <c r="X12" i="14"/>
  <c r="S16" i="14"/>
  <c r="S15" i="14"/>
  <c r="S14" i="14"/>
  <c r="S13" i="14"/>
  <c r="S12" i="14"/>
  <c r="N16" i="14"/>
  <c r="N15" i="14"/>
  <c r="N14" i="14"/>
  <c r="N13" i="14"/>
  <c r="N12" i="14"/>
  <c r="I16" i="14"/>
  <c r="I15" i="14"/>
  <c r="I14" i="14"/>
  <c r="I13" i="14"/>
  <c r="I12" i="14"/>
  <c r="I15" i="1"/>
  <c r="I10" i="1"/>
  <c r="I11" i="1"/>
  <c r="I12" i="1"/>
  <c r="I13" i="1"/>
  <c r="I14" i="1"/>
  <c r="I16" i="1"/>
  <c r="I17" i="1"/>
  <c r="D14" i="14"/>
  <c r="D15" i="14"/>
  <c r="D16" i="14"/>
  <c r="D13" i="14"/>
  <c r="D12" i="14"/>
  <c r="BV18" i="14" l="1"/>
  <c r="BV19" i="14" s="1"/>
  <c r="BL18" i="14"/>
  <c r="BL19" i="14" s="1"/>
  <c r="AM18" i="14"/>
  <c r="AM19" i="14" s="1"/>
  <c r="AW18" i="14"/>
  <c r="AW19" i="14" s="1"/>
  <c r="D18" i="14"/>
  <c r="S18" i="14"/>
  <c r="S19" i="14" s="1"/>
  <c r="AR18" i="14"/>
  <c r="AR19" i="14" s="1"/>
  <c r="BB18" i="14"/>
  <c r="BB19" i="14" s="1"/>
  <c r="CA18" i="14"/>
  <c r="CA19" i="14" s="1"/>
  <c r="AH18" i="14"/>
  <c r="AH19" i="14" s="1"/>
  <c r="AC18" i="14"/>
  <c r="AC19" i="14" s="1"/>
  <c r="BG18" i="14"/>
  <c r="BG19" i="14" s="1"/>
  <c r="X18" i="14"/>
  <c r="X19" i="14" s="1"/>
  <c r="BQ18" i="14"/>
  <c r="BQ19" i="14" s="1"/>
  <c r="CF18" i="14"/>
  <c r="CF19" i="14" s="1"/>
  <c r="N18" i="14"/>
  <c r="N19" i="14" s="1"/>
  <c r="I18" i="14"/>
  <c r="I19" i="14" s="1"/>
  <c r="D19" i="14"/>
  <c r="S11" i="1" l="1"/>
  <c r="S12" i="1"/>
  <c r="S13" i="1"/>
  <c r="S14" i="1"/>
  <c r="S15" i="1"/>
  <c r="S16" i="1"/>
  <c r="S17" i="1"/>
  <c r="S10" i="1"/>
  <c r="Q10" i="1"/>
</calcChain>
</file>

<file path=xl/sharedStrings.xml><?xml version="1.0" encoding="utf-8"?>
<sst xmlns="http://schemas.openxmlformats.org/spreadsheetml/2006/main" count="1643" uniqueCount="615">
  <si>
    <t>Causa</t>
  </si>
  <si>
    <t>Riesgo</t>
  </si>
  <si>
    <t>Consecuencia</t>
  </si>
  <si>
    <t>Responsable</t>
  </si>
  <si>
    <t>Riesgo inherente</t>
  </si>
  <si>
    <t>Controles</t>
  </si>
  <si>
    <t>Riesgo residual</t>
  </si>
  <si>
    <t>Fuente: "Guía para la Gestión del Riesgo de Corrupción 2015".</t>
  </si>
  <si>
    <t>Presidencia de la República y Departamento Administrativo de la Función Pública.</t>
  </si>
  <si>
    <t>Procesos</t>
  </si>
  <si>
    <t>ENTIDAD: Metroplús S.A.</t>
  </si>
  <si>
    <t>Moderado</t>
  </si>
  <si>
    <t>Mayor</t>
  </si>
  <si>
    <t>Catastrófico</t>
  </si>
  <si>
    <t>#</t>
  </si>
  <si>
    <t>MODERADO</t>
  </si>
  <si>
    <t>EXTREMO</t>
  </si>
  <si>
    <t>Alta</t>
  </si>
  <si>
    <t xml:space="preserve">PRIMER SEGUIMIENTO ACCIONES - PROCESO DE MEJORA </t>
  </si>
  <si>
    <t xml:space="preserve">SEGUNDO SEGUIMIENTO ACCIONES - PROCESO DE MEJORA </t>
  </si>
  <si>
    <t xml:space="preserve">TERCER  SEGUIMIENTO ACCIONES - PROCESO DE MEJORA </t>
  </si>
  <si>
    <t xml:space="preserve">ACCIONES </t>
  </si>
  <si>
    <t>Probabilidad residual</t>
  </si>
  <si>
    <t>Probabilidad inherente</t>
  </si>
  <si>
    <t>Impacto inherente</t>
  </si>
  <si>
    <t>Zona de riesgo inherente</t>
  </si>
  <si>
    <t>Impacto  residual</t>
  </si>
  <si>
    <t>Zona de riesgo  residual</t>
  </si>
  <si>
    <t>Periodo de seguimiento</t>
  </si>
  <si>
    <t>Materialización SI / NO</t>
  </si>
  <si>
    <t>SI</t>
  </si>
  <si>
    <t>NO</t>
  </si>
  <si>
    <t>Leve 20%</t>
  </si>
  <si>
    <t>Moderado 60%</t>
  </si>
  <si>
    <t>Mayor 80%</t>
  </si>
  <si>
    <t>Menor 40%</t>
  </si>
  <si>
    <t>IMPACTO</t>
  </si>
  <si>
    <t>PROBABILIDAD</t>
  </si>
  <si>
    <t>Muy Baja 20%</t>
  </si>
  <si>
    <t>Baja 40%</t>
  </si>
  <si>
    <t>Media 60%</t>
  </si>
  <si>
    <t>Alta 80%</t>
  </si>
  <si>
    <t>Muy Alta 100%</t>
  </si>
  <si>
    <t>Entre 0-20%</t>
  </si>
  <si>
    <t>Entre 21-40%</t>
  </si>
  <si>
    <t>Entre 41-60%</t>
  </si>
  <si>
    <t>Entre 61-80%</t>
  </si>
  <si>
    <t>Entre 81-100%</t>
  </si>
  <si>
    <t>PROBABILIDAD RESIDUAL</t>
  </si>
  <si>
    <t>IMPACTO RESIDUAL</t>
  </si>
  <si>
    <t>BAJO</t>
  </si>
  <si>
    <t>ALTO</t>
  </si>
  <si>
    <t>Preventivo</t>
  </si>
  <si>
    <t>Detectivo</t>
  </si>
  <si>
    <t>Correctivo</t>
  </si>
  <si>
    <t>No Aplica</t>
  </si>
  <si>
    <t>Tipo de control</t>
  </si>
  <si>
    <t>Muy baja</t>
  </si>
  <si>
    <t xml:space="preserve">Baja </t>
  </si>
  <si>
    <t>Muy alta</t>
  </si>
  <si>
    <t xml:space="preserve">Media </t>
  </si>
  <si>
    <t>Leve</t>
  </si>
  <si>
    <t>Menor</t>
  </si>
  <si>
    <t>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</si>
  <si>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</si>
  <si>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</si>
  <si>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</si>
  <si>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</si>
  <si>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</si>
  <si>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</si>
  <si>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</si>
  <si>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La actividad que conlleva el riesgo se ejecuta de 500 a 5000 veces por año</t>
  </si>
  <si>
    <t>Muy Alta</t>
  </si>
  <si>
    <t>La actividad que conlleva el riesgo se ejecuta más de 5000 veces por año</t>
  </si>
  <si>
    <t>Criterios para definir el nivel de impacto</t>
  </si>
  <si>
    <t>AFECTACIÓN ECONÓMICA</t>
  </si>
  <si>
    <t>AFECTACIÓN REPUTACIONAL</t>
  </si>
  <si>
    <t>Afectación menor a 10 SMLMV</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</si>
  <si>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</si>
  <si>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</si>
  <si>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</si>
  <si>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</si>
  <si>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</si>
  <si>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</si>
  <si>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</si>
  <si>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 100%</t>
  </si>
  <si>
    <t>Mayor a 500 SMLMV</t>
  </si>
  <si>
    <t>El riesgo afecta la imagen de la entidad a nivel nacional, con efecto publicitario sostenido a nivel país</t>
  </si>
  <si>
    <r>
      <rPr>
        <b/>
        <sz val="12"/>
        <rFont val="Calibri"/>
        <family val="2"/>
        <scheme val="minor"/>
      </rPr>
      <t>NOTA:</t>
    </r>
    <r>
      <rPr>
        <sz val="12"/>
        <rFont val="Calibri"/>
        <family val="2"/>
        <scheme val="minor"/>
      </rPr>
      <t xml:space="preserve"> Cuando se presenten ambos impactos para un riesgo, tanto económico como reputacional, con diferente niveles se debe tomar el nivel más alto, así por ejemplo: para un riesgo identificado se define un impacto económico en nivel insignificante e impacto reputacional en nivel moderado, se tomará el más alto, en este caso sería el nivel moderado.</t>
    </r>
  </si>
  <si>
    <t>Analisis y evaluación de los controles para cada riesgo</t>
  </si>
  <si>
    <t>TIPO</t>
  </si>
  <si>
    <t>IMPLEMENTACIÓN</t>
  </si>
  <si>
    <t>DOCUMENTACIÓN</t>
  </si>
  <si>
    <t>Selecione con una X</t>
  </si>
  <si>
    <t>valor/Peso %</t>
  </si>
  <si>
    <t>El control debe estar documentado</t>
  </si>
  <si>
    <t>Nivel de riesgo residual una vez aplicado el control</t>
  </si>
  <si>
    <t>Valoración del control</t>
  </si>
  <si>
    <t>RIESGOS 5</t>
  </si>
  <si>
    <t>RIESGOS 6</t>
  </si>
  <si>
    <t>RIESGOS 7</t>
  </si>
  <si>
    <t>RIESGOS 8</t>
  </si>
  <si>
    <t>RIESGOS 9</t>
  </si>
  <si>
    <t>RIESGOS 10</t>
  </si>
  <si>
    <t>RIESGOS 11</t>
  </si>
  <si>
    <t>RIESGOS 12</t>
  </si>
  <si>
    <t>RIESGOS 13</t>
  </si>
  <si>
    <t>RIESGOS 14</t>
  </si>
  <si>
    <t>RIESGOS 15</t>
  </si>
  <si>
    <t>RIESGOS 16</t>
  </si>
  <si>
    <t>RIESGOS 17</t>
  </si>
  <si>
    <t>MANUAL 15%</t>
  </si>
  <si>
    <t>AUTOMÁTICO 25%</t>
  </si>
  <si>
    <t>CORRECTIVO 10%</t>
  </si>
  <si>
    <t>DETECTIVO 15%</t>
  </si>
  <si>
    <t>PREVENTIVO 25%</t>
  </si>
  <si>
    <r>
      <t xml:space="preserve">DOCUMENTADO </t>
    </r>
    <r>
      <rPr>
        <sz val="8"/>
        <rFont val="Calibri"/>
        <family val="2"/>
        <scheme val="minor"/>
      </rPr>
      <t>¿Nombrar documento, norma, manual, prodecimiento, entre otros?</t>
    </r>
  </si>
  <si>
    <t>RIESGO 1</t>
  </si>
  <si>
    <t>RIESGO 2</t>
  </si>
  <si>
    <t>RIESGO 3</t>
  </si>
  <si>
    <t>RIESGO 4</t>
  </si>
  <si>
    <t>TRATAMIENTO</t>
  </si>
  <si>
    <t>Evitar</t>
  </si>
  <si>
    <t>Reducir</t>
  </si>
  <si>
    <t>Transferir</t>
  </si>
  <si>
    <t>Aceptar</t>
  </si>
  <si>
    <t>Gestión Documental</t>
  </si>
  <si>
    <t>CONTROL</t>
  </si>
  <si>
    <t xml:space="preserve">Gestión de la Convivencia, Seguridad y Derechos Humanos </t>
  </si>
  <si>
    <t>Gestión del Desarrollo Territorial</t>
  </si>
  <si>
    <t>Gestión del Talento Humano</t>
  </si>
  <si>
    <t>Muy baja 20%</t>
  </si>
  <si>
    <t>Sistemas de Información e Infraestructura Tecnológica</t>
  </si>
  <si>
    <t>Soporte Jurídico</t>
  </si>
  <si>
    <t>Adquisiciones</t>
  </si>
  <si>
    <t>Ejecución y administración de procesos</t>
  </si>
  <si>
    <t>Evaluación y Mejoramiento Continuo</t>
  </si>
  <si>
    <t>Evento Externo</t>
  </si>
  <si>
    <t>Tecnológico</t>
  </si>
  <si>
    <t>Talento Humano</t>
  </si>
  <si>
    <t>De servicios</t>
  </si>
  <si>
    <t>Clasificación del riesgo</t>
  </si>
  <si>
    <t>Direccionamiento Estratégico</t>
  </si>
  <si>
    <t>Gestión de la Contratación</t>
  </si>
  <si>
    <t>Gestión de la ejecución de proyectos de infraestructura</t>
  </si>
  <si>
    <t>Gestión de Servicios Administrativos</t>
  </si>
  <si>
    <t>Gestión de Tecnologías de información y comunicación</t>
  </si>
  <si>
    <t>Gestión de Talento Humano</t>
  </si>
  <si>
    <t>Gestión Financiera</t>
  </si>
  <si>
    <t>Gestión Jurídica</t>
  </si>
  <si>
    <t>Gestión Social</t>
  </si>
  <si>
    <t>Planeación Técnica y Estructura de Proyectos de Movilidad</t>
  </si>
  <si>
    <t>Falta de recursos financieros para cumplir con un plan estratégico
Cambio de prioridades de la alta dirección
Cambios de gobierno en las administraciones municipales</t>
  </si>
  <si>
    <t>Afectación de la imagen institucional</t>
  </si>
  <si>
    <t>Ausencia o falta de conocimiento y aplicabilidad de la metodología de gestión de riesgos.
Falta de información disponible sobre riesgos (latentes y materializados).</t>
  </si>
  <si>
    <t>Materialización de riesgos y mal manejo cuando ocurren.
Posibles investigación y auditorías de entes de control.
Pérdida de credibilidad y confianza</t>
  </si>
  <si>
    <t>Deficiencias en la etapa precontractual.
Insuficiente idoneidad del contratista y de sus profesionales.
Notificación de los alcances de los diseños.
Demora en la definición de especificaciones por parte de entidades externa.
Deficiencias en la interventoría y supervisión del contrato
Cambios normativos que se den durante la ejecución del contrato.</t>
  </si>
  <si>
    <t>Demora en la entrega de información por parte del diseñador que adelanta el tramite.
Cambios en la normatividad durante la gestión del tramite que obligan a hacer actualización de la información o de los diseños.
Demora por parte de las entidades ante las cuales se realiza el tramite.
Oposición de la comunidad impactada por el proyecto a la ejecución de las obras.</t>
  </si>
  <si>
    <t>Demora en el inicio de la contratación para la ejecución de la construcción de infraestructura.
Incumplimiento del plan anual de adquisición de la entidad.</t>
  </si>
  <si>
    <t>Demora en el inicio del proceso de contratación  para la ejecución de la construcción de infraestructura.
Incumplimiento del plan anual de adquisición de la entidad.</t>
  </si>
  <si>
    <t>Insuficiente idoneidad del contratista y de sus profesionales.
Deficiencias en la interventoría y supervisión del contrato.
Modificación de los alcances del contrato.
Oposición de la comunidad impactada por el proyecto a la ejecución de las obras.</t>
  </si>
  <si>
    <t>No tener respaldo de los conocimientos críticos de las personas
No tener implementada metodología de gestión del conocimiento</t>
  </si>
  <si>
    <t>Insatisfacción por parte de los colaboradores</t>
  </si>
  <si>
    <t>Perdidas económicas
Reproceso
Sanciones disciplinarias</t>
  </si>
  <si>
    <t xml:space="preserve">Generación de falsas expectativas entre las personas
Falta de una adecuada divulgación que de cuenta del porque del programa de incentivos
</t>
  </si>
  <si>
    <t>Falta de presupuesto para realizar alguna de las actividades
Mal manejo logístico</t>
  </si>
  <si>
    <t>Mala identificación de la dinámica de relacionamiento con la comunidad impactada</t>
  </si>
  <si>
    <t>Perdida de credibilidad y confianza en la entidad
No apropiación del proyecto por la comunidad
Demoras en la ejecución de los proyectos</t>
  </si>
  <si>
    <t>Alta carga laboral de las personas encargadas de responder las PQRS</t>
  </si>
  <si>
    <t xml:space="preserve">Falta de información para el público interno sobre proyectos, procesos, estructura organizacional, cambios de personal, entre otros. </t>
  </si>
  <si>
    <t>Sanciones legales para el representante legal
Sanciones administrativas para los responsables en responder 
Perdida de credibilidad y confianza en la entidad</t>
  </si>
  <si>
    <t>Pérdida de credibilidad y confianza en la entidad</t>
  </si>
  <si>
    <t>Falta de planeación adecuada
Falta de recursos suficiente
Falta de elaboración y aplicación de algunos instrumentos archivísticos</t>
  </si>
  <si>
    <t>Falta de aplicación de las tablas de retención documental y tablas de valoración documental.
Desactualización del programa de gestión documental.  Manejo inadecuado de los documentos por parte de algún funcionario.  Ausencia de copia digital.</t>
  </si>
  <si>
    <t>Sanciones legales
Afecta la organización y conservación de la memoria institucional</t>
  </si>
  <si>
    <t>Falta de oportunidad en la recuperación de la información
Reprocesos
Sanciones legales</t>
  </si>
  <si>
    <t>Demora en el pago de obligaciones</t>
  </si>
  <si>
    <t>Error humano</t>
  </si>
  <si>
    <t>Incurrir en intereses de mora
Perdida de credibilidad y confianza</t>
  </si>
  <si>
    <t>Sanciones y multas</t>
  </si>
  <si>
    <t>Reparaciones directas
Acciones contractuales
Acción de nulidad, contrato realidad  y restablecimiento del derecho
No conciliar o incumplir lo establecido en el acta de conciliación 
Cualquier otra clase de reclamación  presente en la ley 1437 de 2011, y CPACA, como también la ley 1755 de 2015, se aplica también, la demanda de reconvención.</t>
  </si>
  <si>
    <t>Incipientes mediadas de seguridad de la entidad</t>
  </si>
  <si>
    <t>Falta de celeridad en el proceso de enajenación por parte del comité de bienes</t>
  </si>
  <si>
    <t>Sobrecostos para la empresa
Detrimento patrimonial
Procesos disciplinarios</t>
  </si>
  <si>
    <t>Falta de recurso humano, técnico y financiero para la realización de auditoria</t>
  </si>
  <si>
    <t>Demora en la entrega de información por parte de las áreas</t>
  </si>
  <si>
    <t>Hallazgos no conformes por parte de entes de control externos
No mejoramiento y reprocesos en los procesos</t>
  </si>
  <si>
    <t>Incumplimiento en los plazos de la entrega de información por parte de las áreas</t>
  </si>
  <si>
    <t>Hallazgos no conformes por parte de entes de control externos</t>
  </si>
  <si>
    <t>Sanciones administrativas, disciplinarias y pecuniarias</t>
  </si>
  <si>
    <t>No disponer de fuentes de información adecuadas para el calculo de indicadores</t>
  </si>
  <si>
    <t>Desconocimiento sobre como definir y cerrar adecuadamente acciones de mejora</t>
  </si>
  <si>
    <t>Poca oportunidad en la toma de acciones de mejora
Hallazgos no conformes</t>
  </si>
  <si>
    <t>No mejoramiento de los procesos, poca madurez de los procesos
Hallazgos no conformes</t>
  </si>
  <si>
    <t xml:space="preserve">Presentación de imprevistos en el desarrollo del contrato
Inadecuada planeación                         ocurrencia de hecho del príncipe y condiciones establecidas en la matriz de riesgo contractual en la minuta respectiva           </t>
  </si>
  <si>
    <t xml:space="preserve">Sobrecostos (afecta el presupuesto inicial de la entidad)
Sanciones disciplinarias o fiscales                                      Posible incumplimiento del contrato ;  imposición de medidas de sancionatorias al contratista como lo es la clausula penal, y multas; entrega no debida de las condiciones previstas en los pliegos de condiciones; incumplimiento contractual.     </t>
  </si>
  <si>
    <t xml:space="preserve">Retraso, omisión, falta de los requisitos propios, entrega tardía de los documentos contractuales y procesos contractuales.                       Falta de delegación especifica del responsable de publicar información en el SECOP, CAD y Gestión Transparente  y otros procesos de publicación. </t>
  </si>
  <si>
    <t>Acompañamiento interno y externo a los procesos para la identificación y valoración de riesgos
Aplicación de metodologías vigentes para la gestión de riesgos
Identificación de riesgos desde diferentes frentes de trabajo en la entidad (Gestión, corrupción, daño antijurídico, SST)</t>
  </si>
  <si>
    <t>Interventoría y supervisión de contratos
Clara definición de las especificaciones técnicas y jurídicas del servicio a contratar
Mesas de trabajo para resolver las diferencias con el contratistas
Hacer efectivas pólizas de calidad asociadas al contrato</t>
  </si>
  <si>
    <t>Seguimiento y supervisión a los contratos por parte de la entidad
Contratación de interventoría para seguimiento al contrato de diseño
Definición clara de los alcances 
Informar a las entidades que corresponda, sobre el inicio de los diseños y solicitar su acompañamiento</t>
  </si>
  <si>
    <t>Entrega de información completa y oportuna por parte de la entidad
Socializar proyecto antes de iniciar la gestión del tramite a las entidades que expiden dichas licencias
Socializar cronograma de ejecución del proyecto a las entidades competentes en la expedición de licencias y permisos
Socialización a la comunidad de los proyectos</t>
  </si>
  <si>
    <t>Seguimiento y supervisión a los contratos por parte de la entidad
Contratación de interventoría para seguimiento al contrato de diseño
Socialización a la comunidad de los proyectos
Socializar proyecto de construcción a los constructores e interventores</t>
  </si>
  <si>
    <t xml:space="preserve">Entrega de informe de gestión por parte de los Directores y por profesionales de nivel critico que salen de la entidad
</t>
  </si>
  <si>
    <t>Plan de bienestar formulado con cronograma
Proyección financiera del presupuesto</t>
  </si>
  <si>
    <t>Estudio y caracterización de la zona de intervención
Relacionamiento constante de los profesionales sociales con la comunidad</t>
  </si>
  <si>
    <t>Envío de alertas a los responsables previo al envío de la respuesta</t>
  </si>
  <si>
    <t>Elaboración de plan de acción anualmente 
Elaboración de presupuesto donde se incluyen temas de archivo</t>
  </si>
  <si>
    <t>Inventario documentales</t>
  </si>
  <si>
    <t>Envío de oficios reiterativos recordando las fechas de envío de la información</t>
  </si>
  <si>
    <t>Definición de acciones de mejora</t>
  </si>
  <si>
    <t>No requiere control adicional</t>
  </si>
  <si>
    <t>Identificación de riesgos asociados a los procesos
Implementación de seguimiento y control a los nuevos riesgos identificados</t>
  </si>
  <si>
    <t>No se identifica un control adicional</t>
  </si>
  <si>
    <t>Realizar adecuada divulgación y sensibilización del programa de incentivos en donde se muestre la articulación con el direccionamiento de la entidad</t>
  </si>
  <si>
    <t xml:space="preserve">Elaboración del plan institucional de archivo (PINAR)
</t>
  </si>
  <si>
    <t>Actualizar y aplicar las tablas de retención documental y tablas de valoración documental</t>
  </si>
  <si>
    <t>Sensibilizar al comité operativo en la implementación y cierre adecuado de mejoras</t>
  </si>
  <si>
    <t>Se elaboro y  aprobó el Plan Institucional de Archivos PINAR, el Diagnóstico Integral de Archivos, donde quedo contemplado el cronograma para la elaboración de los instrumentos archivísticos, existe integración entre el PINAR y el plan estratégico  de la entidad, para la asignación de recursos necesarios para la ejecución de los proyectos descritos en el PINAR.</t>
  </si>
  <si>
    <t xml:space="preserve">La actualización de las Tablas de Retención Documental se encuentra contemplaba como actividad en el plan de acción de 2020 segundo semestre y fue contemplado junto a  la  elaboración de las Tablas de Valoración Documental  ,dentro de los proyectos del Plan Institucional de Archivos -PINAR . se proyecta ejecución en el ultimo trimestre 2022. </t>
  </si>
  <si>
    <t>Dar cumplimiento a los cronogramas que se tienen para la presentación de los informes y poder consolidar el presupuesto de la entidad</t>
  </si>
  <si>
    <t>Estamos pendientes de realizar Comité de Bienes para la disposición final de unos activos</t>
  </si>
  <si>
    <t>Etiquetas de fila</t>
  </si>
  <si>
    <t>Total general</t>
  </si>
  <si>
    <t>Ejecución y Administración de Procesos</t>
  </si>
  <si>
    <t>Fraude Externo</t>
  </si>
  <si>
    <t>Fraude Interno</t>
  </si>
  <si>
    <t>Fallas Tecnológicas</t>
  </si>
  <si>
    <t>Relaciones Laborales</t>
  </si>
  <si>
    <t>Usuarios, Productos y Prácticas</t>
  </si>
  <si>
    <t>Daños a Activos Fijos</t>
  </si>
  <si>
    <t>Pérdida de imagen y credibilidad institucional.
Investigaciones disciplinarias,
Sanciones de tipo económicas o administrativas por entes de control sobre posibles hechos de corrupción.</t>
  </si>
  <si>
    <t>Pérdida de imagen y credibilidad institucional.
Investigaciones disciplinarias,
Sanciones de tipo económicas o administrativas por entes de control.</t>
  </si>
  <si>
    <t>En comité de contratación se determina la modalidad de contratación de acuerdo al manual de contratación; El comité evaluador revisa, convalida o realiza la alerta si la modalidad de contratación no se encuentra acorde al manual de contratación</t>
  </si>
  <si>
    <t>Productos y/o Servicios defectuoso por parte del proveedor.</t>
  </si>
  <si>
    <t xml:space="preserve">Manipulación de la información confidencial o privada de la entidad, por parte del personal del proveedor o profesional TIC, para un beneficio propio de un tercero o desconocimiento, </t>
  </si>
  <si>
    <t>Carencia de recursos financieros para financiar aplicativos o software</t>
  </si>
  <si>
    <t xml:space="preserve">Manipulación de las cuentas.                                       Perdida de información crítica.                                              Perdida de credibilidad en la entidad            Sanciones por entes de control
Perdida de contraseñas.
Detrimento patrimonial.     </t>
  </si>
  <si>
    <t xml:space="preserve">1. Exposición de información clasificada o reservada de la entidad.
2. Posibles sanciones por parte de los organismos de control.  
3. Perdida de credibilidad en la entidad.
                      </t>
  </si>
  <si>
    <t>No aplican controles</t>
  </si>
  <si>
    <t>1. El supervisor del contrato, revisa el cumplimiento de los requerimientos contractuales, en cuanto al mantenimiento de la Plataforma Tecnológica y los tiempos estipulados para la realización de los mantenimiento preventivo o correctivo de la Plataforma.</t>
  </si>
  <si>
    <t>1. El supervisor del contrato, revisa el cumplimiento de los requerimientos contractuales y los tiempos de vigencia de los software.</t>
  </si>
  <si>
    <t>1. El supervisor del contrato, revisa el cumplimiento de los requerimientos contractuales (Se realiza de manera semestral mantenimiento preventivo a todos los equipos de computo por parte del proveedor de acuerdo con lo estipulado en el contrato celebrado).</t>
  </si>
  <si>
    <t>1. El supervisor del contrato, revisa el cumplimiento de los requerimientos contractuales (Se realiza de manera semestral mantenimiento preventivo a todos los equipos de computo por parte del proveedor de acuerdo con lo estipulado en el contrato celebrado y de las licencias (software y hardware)</t>
  </si>
  <si>
    <t xml:space="preserve">Dirección Administrativa - Profesional Universitario  Gestión TIC </t>
  </si>
  <si>
    <t xml:space="preserve">1. Actualizar la Política de Seguridad de la Información.
2. Realizar campañas de sensibilización de Seguridad de la información para servidores de Metroplús S.A., y contratistas </t>
  </si>
  <si>
    <t>Dirección Jurídica</t>
  </si>
  <si>
    <t>Pérdida de la integridad y confiabilidad de la información.                                                Favorecimiento propio o a terceros Implicaciones legales a la entidad y/o entidades asociadas. Obstrucción en la gestión. Información errónea para la toma de decisiones.                                    Fuga de información</t>
  </si>
  <si>
    <t xml:space="preserve">Mantener actualizado el inventario de los servidores públicos.                                                                                                                    Pólizas que amparen los bienes por perdida o robo.                                                                        Para la salida de los equipos tecnológicos se debe llevar a cabo el protocolo que exige el área de TIC.                                                               Para quien no siga los protocolos de la entidad, debe realizar la reposición del bien de su propio pecunio                                  </t>
  </si>
  <si>
    <t>Realizar correos masivos a los servidores públicos sobre el uso y responsabilidad de los bienes asignados.   
Verificar la existencia de Quejas y/o denuncias por presuntos hecho de corrupción.</t>
  </si>
  <si>
    <t>Coordinación de Control Interno</t>
  </si>
  <si>
    <t>A la fecha no se evidencia el ingreso o registro de quejas o denuncias a funcionarios por presuntos hechos de corrupción.
Durante el primer trimestre no se realizaron capacitaciones o socializaciones sobre el código de integridad.</t>
  </si>
  <si>
    <t xml:space="preserve">Dirección Comunicaciones </t>
  </si>
  <si>
    <t>Dirección Comunicaciones</t>
  </si>
  <si>
    <t>Posibilidad de afectación reputacional o económicas por planear y viabilizar obras, orientando resultados en favor de intereses de terceros.</t>
  </si>
  <si>
    <t xml:space="preserve">Se ha realizado la planificación del sistema conforme a los criterios técnicos asociados a la implementación de alternativas viables desde la movilidad y atención al usuario, independientemente de los intereses de actores externos del proyecto que busquen beneficios propios.
A la fecha no se evidencia el ingreso o registro de quejas o denuncias a funcionarios por presuntos hechos de corrupción.
</t>
  </si>
  <si>
    <t>El Director de Infraestructura coordinará con el Área de Recursos Humanos y la Dirección Jurídica la realización de las capacitaciones. Aplicar adecuadamente el Manual de Contratación de  la Entidad y hacer uso de las herramientas disponibles en Colombia Compra Eficiente sobre los requerimientos para la contratación de consultores y obras civiles.</t>
  </si>
  <si>
    <t>Se realizo la revisión y actualización del plan anual de adquisiciones para la vigencia 2023.
Se evidencia que se han cumplido los requisitos establecidos en el manual de contrataciones</t>
  </si>
  <si>
    <t>Todos los Procesos</t>
  </si>
  <si>
    <t>Posibilidad de Afectación económica o reputacional por sanciones o multas de entes de control debido al Incumplimiento del direccionamiento, del plan estratégico y plan de gerencia</t>
  </si>
  <si>
    <t>Presupuestar anualmente las necesidades de recursos para la adecuada ejecución del plan de auditoria
Envío de oficios reiterativos recordando las fechas de envío de la información</t>
  </si>
  <si>
    <t xml:space="preserve"> Incumplimiento  en la programación, para la  ejecución y la  Construcción de proyectos de infraestructura. </t>
  </si>
  <si>
    <t xml:space="preserve"> Incumplimiento de la normatividad archivística</t>
  </si>
  <si>
    <t>Posibilidad de Afectación económica o reputacional por equivocaciones en la liquidación de la nomina</t>
  </si>
  <si>
    <t>Posibilidad de Afectación económica o reputacional por incumplimiento de alguna de las actividades criticas de bienestar laboral (ligadas al cumplimiento legal)</t>
  </si>
  <si>
    <t>Posibilidad de Afectación económica o reputacional por demora en el pago de obligaciones</t>
  </si>
  <si>
    <t>Posibilidad de Afectación económica o reputacional por equivocación o error en la instrucción de pagos que se realizan a través del encargo fiduciario correspondientes a inversión</t>
  </si>
  <si>
    <t>Posibilidad de Afectación económica o reputacional por alto nivel de acciones de control , reclamaciones y litigios en contra de la entidad. Perdida de los fallos y su no procedencia para con las acciones de casación.</t>
  </si>
  <si>
    <t>Posibilidad de Afectación económica o reputacional por demora en la entrega de información a los entes de control</t>
  </si>
  <si>
    <t>Posibilidad de Afectación económica o reputacional por incumplimiento o no eficacia en los planes de mejoramiento requeridos</t>
  </si>
  <si>
    <t>Incumplimiento de metas del plan estratégico y plan de gerencia</t>
  </si>
  <si>
    <t xml:space="preserve">No aplicación de las directrices para gestión de los riesgos </t>
  </si>
  <si>
    <t>Posibilidad de Afectación reputacional por sanciones  de entes de control debido por la materialización de eventos previsibles que afecten de manera negativa el logro de las metas institucionales, debido a no aplicación de las directrices para gestión de los riesgos identificados en los procesos.</t>
  </si>
  <si>
    <t>Deficiencias en la etapa precontractual.
Insuficiente idoneidad del contratista.
Deficiencias en la interventoría y supervisión del contrato.
Cambios normativos que se den durante la ejecución del contrato.</t>
  </si>
  <si>
    <t>Estudios y diseños sin el cumplimiento de especificaciones, requisitos y normativa vigente.</t>
  </si>
  <si>
    <t>Posibilidad de Afectación reputacional por no contar con los debidos estudios y diseños que cumplan con las  especificaciones, requisitos y normativa vigente.</t>
  </si>
  <si>
    <t>Posibilidad de Afectación reputacional por demora en la entrega de los productos de diseños fase III</t>
  </si>
  <si>
    <t>Posibilidad de Afectación reputacional por  retrasos en la expedición de las licencias y permisos por parte de las entidades competentes.</t>
  </si>
  <si>
    <t>Incumplimiento de los tiempos en  la expedición de las licencias y permisos por parte de las entidades competentes.</t>
  </si>
  <si>
    <t>Fuga de conocimiento de la entidad</t>
  </si>
  <si>
    <t>Posibilidad de Afectación reputacional por perdida debido a la fuga de conocimiento de la entidad</t>
  </si>
  <si>
    <t>Posibilidad de Afectación reputacional por insatisfacción del personal respecto a la implementación del Programa de incentivos y reconocimientos.</t>
  </si>
  <si>
    <t>incumplimiento de la metas del Plan de trabajo anual SST</t>
  </si>
  <si>
    <t>Posibilidad de Afectación reputacional por incumplimiento de las metas establecidas en el Plan de trabajo anual SST</t>
  </si>
  <si>
    <t>Posibilidad de Afectación reputacional por falencias en el relacionamiento de la comunidad impactada con las obra desarrolladas por la entidad</t>
  </si>
  <si>
    <t>Falencias en el relacionamiento de la comunidad impactada con las obras</t>
  </si>
  <si>
    <t>Respuesta de PQRDS fuera de los términos de ley</t>
  </si>
  <si>
    <t>Posibilidad de Afectación reputacional por  incumplimiento en las respuesta de las de PQRDS fuera de los términos de ley.</t>
  </si>
  <si>
    <t>Posibilidad de Afectación económica o reputacional por demora en la presentación de informes financieros, contables y tributarios a los entes de control, en las fechas establecidas</t>
  </si>
  <si>
    <t>Reclamaciones y litigios en contra de la entidad. Perdida de los fallos y su no procedencia para con las acciones de casación.</t>
  </si>
  <si>
    <t>Posibilidad de Afectación económica o reputacional por una inadecuada enajenación de los activos fijos.</t>
  </si>
  <si>
    <t>Posibilidad de Afectación reputacional por incumplimiento del plan de auditoria</t>
  </si>
  <si>
    <t>Posibilidad de Afectación reputacional por incumplimiento en la medición de los indicadores de gestión aplicables a cada proceso y área</t>
  </si>
  <si>
    <t xml:space="preserve">Falta de seguimiento y control de los indicadores de gestión </t>
  </si>
  <si>
    <t>Vinculación de la entidad en la elaboración de los planes de desarrollo de los municipios socios.
Gestión de recursos financieros de la entidad a través de otras fuentes de financiamiento.</t>
  </si>
  <si>
    <t>Insatisfacción del personal respecto a la implementación del Programa de incentivos y reconocimientos.</t>
  </si>
  <si>
    <t>Incumplimiento de alguna de las actividades criticas de bienestar laboral (ligadas al cumplimiento legal)</t>
  </si>
  <si>
    <t>Extemporaneidad en la entrega de los productos de diseños fase III</t>
  </si>
  <si>
    <t>Pérdida  de activos fijos, en beneficio propio o de un tercero.</t>
  </si>
  <si>
    <t>Posibilidad de afectación reputacional o económica debido a la pérdida  de activos fijos, en beneficio propio o de un tercero.</t>
  </si>
  <si>
    <t>Inadecuada enajenación de los activos fijos.</t>
  </si>
  <si>
    <t>Perdida de bases de datos y fuentes de información</t>
  </si>
  <si>
    <t>Ausencia de controles en los sistemas de información</t>
  </si>
  <si>
    <t>Mantenimiento inadecuado o instalación defectuosa de medios de almacenamiento</t>
  </si>
  <si>
    <t xml:space="preserve"> Insuficiencia operativa de aplicativos y software</t>
  </si>
  <si>
    <t>Vulnerabilidad en los Activos de Información de Metroplús S.A.</t>
  </si>
  <si>
    <t>Incumplimiento del plan de auditoria</t>
  </si>
  <si>
    <t xml:space="preserve">Incumplimiento de los planes de mejoramiento </t>
  </si>
  <si>
    <t>El día 20 de noviembre de 2023 se realizó la segunda capacitación programa con los funcionarios de la Entidad frente al Manual de Supervisión e Interventoría.
Mediante el memorando de radicado 202330727 se realizó nuevamente recomendación a los supervisores de los contratos de prestación de servicios de la Entidad, con el fin de evitar que por sus acciones se pueda desnaturalizar el contrato de prestación de servicios, generando con ello posibles fallos en contra de la Entidad</t>
  </si>
  <si>
    <t>Dirección Infraestructura y transporte</t>
  </si>
  <si>
    <t>Control en Tesorería de fechas de vencimiento de facturas a fin de priorizar los pagos</t>
  </si>
  <si>
    <t xml:space="preserve">Gerente </t>
  </si>
  <si>
    <t xml:space="preserve">Contador </t>
  </si>
  <si>
    <t>Perdida de recursos intelectual.
Reprocesos
Errores</t>
  </si>
  <si>
    <t>Cuatrimestral</t>
  </si>
  <si>
    <t>Ejecutar el plan de capacitaciones del 2023</t>
  </si>
  <si>
    <t>Falta de competencias técnicas para la liquidar la nomina adecuadamente
Dificultades con el software OFIMA, (proceso manual)</t>
  </si>
  <si>
    <t>Profesional de Talento Humano</t>
  </si>
  <si>
    <t>Sanciones administrativas
Insatisfacción 
Incumplimiento de las metas y objetivos de la entidad</t>
  </si>
  <si>
    <t>Ejecutar el plan de bienestar formulado para la vigencia 2023 de acuerdo con establecido en el cronograma.</t>
  </si>
  <si>
    <t xml:space="preserve">con corte al segundo cuatrimestre se evidencia que se ha ejecutado el plan de Bienestar de acuerdo con lo establecido en el mismo, por lo tanto no se ha incurrido en incumplimientos legales </t>
  </si>
  <si>
    <t>Sanciones administrativas
sanciones por entes de control</t>
  </si>
  <si>
    <t>Plan de trabajo anual SST</t>
  </si>
  <si>
    <t>A la fecha se han realizado acciones del plan anual de SST de acuerdo con el cronograma planteado
mayo semana de la salud</t>
  </si>
  <si>
    <t>Rumor en flujos comunicacionales</t>
  </si>
  <si>
    <t xml:space="preserve">Atención de medios de comunicación por los voceros oficiales
Envío de boletines de prensa y material audiovisual con la información oficial
Anticiparse a la agenda noticiosa
Realizar solicitudes de aclaración a los periodistas.     Estrategias de comunicación interna y capacitaciones para dar a conocer los  proyectos,  planes y procesos de la entidad.                        </t>
  </si>
  <si>
    <t>Gerencia</t>
  </si>
  <si>
    <t xml:space="preserve">Profesional delegado </t>
  </si>
  <si>
    <t>Mayor Gestión institucional para la viabilizarían de proyectos
Participación en la estructuración de los planes de desarrollo de los municipios socios para gestionar recursos en los cambios de gobierno
Contratación de personal idóneo y suficiente para la estructuración de los nuevos proyectos
Mesas de trabajo con las Secretarías de Planeación de los diferentes municipios y con el Área Metropolitana del Valle de Aburrá.
Gestiones con el Ministerio de Transporte para la obtención de nuevos recursos que garanticen la continuidad del proyecto.
Comunicación permanente con las Alcaldías con injerencia en el proyecto</t>
  </si>
  <si>
    <t xml:space="preserve">Participación en las mesas de movilidad
Contratación de personal idóneo y suficiente para la estructuración de los proyectos
</t>
  </si>
  <si>
    <t>Profesional de gestión social</t>
  </si>
  <si>
    <t>Profesional de Gestión documental</t>
  </si>
  <si>
    <t>Secretaría General</t>
  </si>
  <si>
    <t>Profesional de Gestión Documental</t>
  </si>
  <si>
    <t>Profesional de Gestión Social</t>
  </si>
  <si>
    <t>Profesional Dirección Infraestructura y transporte</t>
  </si>
  <si>
    <t>Tesorero</t>
  </si>
  <si>
    <t xml:space="preserve">Profesional Delegado </t>
  </si>
  <si>
    <t>Profesional de presupuesto</t>
  </si>
  <si>
    <t>Jefes de áreas 
Gerencia</t>
  </si>
  <si>
    <t>Profesional delegado Dirección Jurídica</t>
  </si>
  <si>
    <t>Calendario de obligaciones para la presentación de información financiera</t>
  </si>
  <si>
    <t>Envío de recordatorio a través del calendario de las obligaciones de laos diferentes responsables</t>
  </si>
  <si>
    <t>Profesional Delegado por la Secretaría General</t>
  </si>
  <si>
    <t>Profesional delegado</t>
  </si>
  <si>
    <t>Se tiene un importante grado de madurez en la recolección de indicadores del nivel estratégico (Plan de Gerencia)
Implementar indicadores a nivel de cada proceso</t>
  </si>
  <si>
    <t>Plan de Gerencia</t>
  </si>
  <si>
    <t>Profesional Delegado</t>
  </si>
  <si>
    <t>Cuenta de Procesos</t>
  </si>
  <si>
    <t>(en blanco)</t>
  </si>
  <si>
    <t>Cuenta de Clasificación del riesgo</t>
  </si>
  <si>
    <t>Cuenta de Zona de riesgo inherente</t>
  </si>
  <si>
    <t>Gestión de Comunicación</t>
  </si>
  <si>
    <t>Verificación Integral de la Gestión Corporativa</t>
  </si>
  <si>
    <t>se han realizado las mesas de movilidad con los diferentes delegados por los municipios socios,  con las Secretarías de Planeación de los diferentes municipios y con el Área Metropolitana del Valle de Aburrá. Adicional se ha Gestionado con el Ministerio de Transporte para la obtención de nuevos recursos que garanticen la continuidad del proyecto.</t>
  </si>
  <si>
    <t>Se mantiene comunicación directa con los diferentes funcionarios del Ministerio de Transporte y los Municipios de Medellín, Envigado e Itagüí para la ejecución, construcción y continuación del sistema Metroplús.
Además la entidad apunta a una operación temprana del sistema, así mismo se han tocado puertas con otros Municipios para la expansión del sistema.</t>
  </si>
  <si>
    <t>Tiempos adecuados para la construcción de los pliegos de condiciones de un proceso precontractual de cualquier índole.
Supervisión a la interventoría de diseños.
Reuniones de supervisión, control y seguimiento permanentes, de manera integral y por componentes</t>
  </si>
  <si>
    <t>Se viene realizando mesas de trabajo y seguimiento con los diferentes contratistas sea consultoría   e interventoría, para evitar el incumplimiento de las normas vigentes</t>
  </si>
  <si>
    <t>Por parte de la Dirección se viene realizando el seguimiento en los productos de entrega en los diseños por parte de los contratistas,  respectando la normas actuales y vigentes.</t>
  </si>
  <si>
    <t>Divulgar con la comunidad y entes cercanos con respecto a la ejecución de los proyectos en el tema de los permisos y licencias adecuadas para iniciación de los proyectos</t>
  </si>
  <si>
    <t>Se planifica con los tiempos aproximados de cada entidad en la expedición de los diferentes permisos.</t>
  </si>
  <si>
    <t xml:space="preserve">La realización de comités o mesas de trabajo periódicamente tratando de agilizar  los problemas coyunturales que se presenten en los proyectos, esto significa trabajar mas de la mano con el contratista y la interventoría de cada uno de estos.
</t>
  </si>
  <si>
    <t>Por parte de la  supervisión y los apoyos se vienen realizando comités semanales en los cuales se realiza un seguimiento mas profundo en la ejecución  financiera, técnica y legal de cada proyecto.</t>
  </si>
  <si>
    <r>
      <t xml:space="preserve">A la fecha se recibido se cuenta con el informe de Gestión de la dirección Jurídica, ya que la Directora Mónica María Ocampo Restrepo se desvinculo de la entidad.
</t>
    </r>
    <r>
      <rPr>
        <sz val="9"/>
        <rFont val="Arial"/>
        <family val="2"/>
      </rPr>
      <t>Se ha realizado acciones del plan de capacitaciones
a la fecha no se ha materializado el riesgo.</t>
    </r>
  </si>
  <si>
    <t>Durante el ultimo cuatrimestre no se ha desvinculado de la entidad ningún directivo.
Se ha realizado acciones del plan de capacitaciones 
a la fecha no se ha materializado el riesgo.</t>
  </si>
  <si>
    <t>A la fecha no se han presentado errores en la liquidación de la nomina.
Se cuenta con una profesional capacitada encargada de la liquidación de la nomina, el día 25 de agosto se realiza capacitación sobre "UGPP" Unidad de Gestión de Pensional y parafiscales.
No se ha materializado en riesgo.</t>
  </si>
  <si>
    <t>En el ultimo cuatrienio no se han presentado errores en la liquidación de la nomina.
Se cuenta con una profesional capacitada encargada de la liquidación de la nomina.
No se ha materializado en riesgo.</t>
  </si>
  <si>
    <t>Con corte al segundo cuatrimestre no se han presentado quejas por parte de funcionarios con relación a Programa de incentivos y reconocimientos.
En el periodo Julio - septiembre, 12 empleados que hicieron uso del incentivo económico "Metroplús contigo"</t>
  </si>
  <si>
    <t xml:space="preserve">Con corte al segundo cuatrimestre no se han presentado quejas por parte de funcionarios con relación a Programa de incentivos y reconocimientos. 
En el periodo octubre - diciembre, 13 empleados que hicieron uso del incentivo económico "Metroplús contigo"
</t>
  </si>
  <si>
    <t xml:space="preserve">A la fecha se continua con la ejecución del plan de Bienestar de acuerdo con lo establecido en el cronograma, por lo tanto no se ha incurrido en incumplimientos legales </t>
  </si>
  <si>
    <t>Se realiza verificación y actualización del plan de trabajo mes a mes con las actividades ya realizadas. Y se revisa plan de trabajo con ARL.</t>
  </si>
  <si>
    <t>A la fecha se han realizado acciones del plan anual de SST de acuerdo con el cronograma planteado</t>
  </si>
  <si>
    <t>En el trimestre reportado se realizaron diferentes encuentros con las comunidades impactadas (Comités Ciudadanos de Obra, Comités de Comerciantes y Recorridos por los Tramos) con el propósito de mitigar los impactos por desinformación o expectativas por la ejecución de los proyectos. Esto contribuye al establecimiento de relaciones sostenibles con los diferentes grupos de interés y evita la pérdida de credibilidad y confianza de la Entidad.</t>
  </si>
  <si>
    <t xml:space="preserve">En el trimestre reportado se dio cumplimiento a la Resolución Interna N° 202140039 y al Instructivo (sub proceso de grupos de interés)  que tiene la Dirección de Gestión Social para la atención y respuesta oportuna de la PQRSD.
De acuerdo a lo anterior, se envió a los responsables (Director o Profesionales) un correo electrónico de alerta  dos días antes de la fecha de vencimiento de la PQRSD, informando fecha de vencimiento.
De igual forma, se genera recordatorio en el calendario que contiene el N° de radicado, fecha de vencimiento y participantes en la elaboración de la respuesta. Esto se hace cada vez que se tengan vencimientos próximos de PQRSD. 
Finalmente, se realizó una campaña  para todo el personal  de la Entidad, con el propósito de indicar los tiempos de respuesta para la PQRSD que ingresan a la entidad. </t>
  </si>
  <si>
    <t xml:space="preserve"> Llevar acabo mínimo dos capacitaciones  anuales  a los supervisores. La dirección jurídica propondrá la modificación del manual de contratación en los procesos de selección  de invitación publica  y privada de ofertas para incluir a audiencia de asignación de riesgos, con el fin de disminuir la cantidad de reclamaciones en la ejecución de los contratos de obra.</t>
  </si>
  <si>
    <t>Se llevo a cabo capacitación el día 30 de junio de 2023, con  la presencia de los supervisores de la entidad y apoyos a la supervisión donde se reforzaron los conocimientos desde  la norma contractual y el manual de supervisión  de la entidad con el propósito de llevar a cabo un adecuado seguimiento y control de los contratos asignados con el fin de evitar futuras reclamaciones por parte de los contratistas y acciones de controversia contractual  que afectan reputacional y económicamente la entidad.  No se materializa el riesgo.</t>
  </si>
  <si>
    <t>Durante el primer trimestre el profesional universitario TIC, ha dado al personal requerido los accesos y/o permisos correspondientes a los procesos de acuerdo a sus funciones o directivas.
Con relación a la contraseña de la Red wifi se evidencia que se han realizado 3 cambios de acuerdo con los transcurridos como evidencia se cuenta con los correos enviados a todo el personal de la entidad.
Se ha realizado el debido proceso para el retiro de los equipos de la entidad.
El profesional universitario TIC capacita a personal que ingreso nuevo a la entidad (5) en temas de uso y manejo de los equipos de computo y de la información de la entidad.
Los controles y acciones han sido efectivos por lo que el riesgo no se ha materializado.</t>
  </si>
  <si>
    <t>Durante el segundo trimestre el profesional universitario TIC, ha dado al personal requerido los accesos y/o permisos correspondientes a los procesos de acuerdo a sus funciones o directivas.
Con relación a la contraseña de la Red wifi se evidencia que se han realizado 3 cambios de acuerdo con los 3 meses transcurridos como evidencia se cuenta con los correos enviados a todo el personal de la entidad.
Se ha realizado el debido proceso para el retiro de los equipos de la entidad.
El profesional universitario TIC capacita a personal que ingreso nuevo a la entidad (2) en temas de uso y manejo de los equipos de computo y de la información de la entidad.
Los controles y acciones han sido efectivos por lo que el riesgo no se ha materializado.</t>
  </si>
  <si>
    <t>El profesional universitario TIC continua con la labor de dar los  accesos y/o permisos correspondientes a los procesos de acuerdo a sus funciones o directivas.
Se ha realizado el debido proceso para el retiro de los equipos de la entidad.
El profesional universitario TIC capacita a personal que ingreso nuevo a la entidad (3) en temas de uso y manejo de los equipos de computo y de la información de la entidad.</t>
  </si>
  <si>
    <t>Durante el primer trimestre se evidencio que no se tuvieron errores en la gestión de la plataforma tecnológica, se realizo de manera constante la revisión de plataforma tecnológica.
La acción establecida se ha realizado de manera adecuada no se materializo el riesgo</t>
  </si>
  <si>
    <t>Durante el primer trimestre se evidencia que el proveedor ha cumplido con sus responsabilidades contractuales, sin embargo se evidencia que no se han realizado instalación o mantenimiento ya que estos se realizaron en diciembre del periodo anterior por lo que a la fecha no se ha requerido realizar mantenimiento o instalación de nuevos equipos tecnológicos.
adicional se ha realizado la revisión constante del optimo funcionamiento de Software y Hardware que aseguran los equipos y diferentes aplicativos de la entidad.
No hubo la necesidad de solicitar soporte técnico Nivel 2.
Los controles y acciones han sido efectivos por lo que el riesgo no se ha materializado.</t>
  </si>
  <si>
    <t>Durante el segundo trimestre se evidencia que el proveedor ha cumplido con sus responsabilidades contractuales, sin embargo se evidencia que no se han realizado instalación o mantenimiento.
Adicional se ha realizado la revisión constante del optimo funcionamiento de Software y Hardware que aseguran los equipos y diferentes aplicativos de la entidad.
No hubo la necesidad de solicitar soporte técnico Nivel 2.
Los controles y acciones han sido efectivos por lo que el riesgo no se ha materializado.</t>
  </si>
  <si>
    <t>en el ultimo cuatrimestre se evidencia que el proveedor ha cumplido con sus responsabilidades contractuales, sin embargo se evidencia que no se han realizado instalación o mantenimiento.
Adicional se ha realizado la revisión constante del optimo funcionamiento de Software y Hardware que aseguran los equipos y diferentes aplicativos de la entidad.
No hubo la necesidad de solicitar soporte técnico Nivel 2.
Los controles y acciones han sido efectivos por lo que el riesgo no se ha materializado.</t>
  </si>
  <si>
    <t>Durante el primer trimestre se reviso la política de seguridad de la información y no se requieren ajustes.
Con relación al contrato 46 de 2021 con el proveedor CALDERON CARDONA S.A.S, no se evidencia que se hayan materializado el riesgo, toda vez que se han cumplido con las actividades contractuales en especial con la confidencialidad y del uso de la información de la entidad
El profesional universitario TIC, realiza   la creación y/o habilitación de los accesos y equipos al personal que ingreso nuevo a la entidad (5) de acuerdo con las políticas de seguridad y confidencialidad, y a su vez la des habilitación de las credenciales o acceso a la información de la entidad.
Los controles y acciones han sido efectivos por lo que el riesgo no se ha materializado.</t>
  </si>
  <si>
    <t xml:space="preserve">Durante el primer trimestre, el software QFDocument se encuentra en funcionamiento, adicional no se evidenciaron fallas o falencias en el manejo de la documentación interna de la entidad y recepción de la documentación externa (correspondencia).
El profesional TIC realizaba el soporte de primer nivel necesario para el optimo funcionamiento del software, por lo que no se tuvieron inconvenientes con el manejo de la información.
Los controles y acciones han sido efectivos por lo que el riesgo no se ha materializado.
</t>
  </si>
  <si>
    <t>Durante el segundo trimestre, el software QFDocument se encuentra en funcionamiento, adicional no se evidenciaron fallas o falencias en el manejo de la documentación interna de la entidad y recepción de la documentación externa (correspondencia).
El 26 de junio, se realiza la orden de compra para el  soporte y actualización del software QFDocument con vigencia hasta el 31 de diciembre 2023.
El profesional TIC realizaba el soporte de primer nivel necesario para el optimo funcionamiento del software, por lo que no se tuvieron inconvenientes con el manejo de la información.
Los controles y acciones han sido efectivos por lo que el riesgo no se ha materializado.</t>
  </si>
  <si>
    <t>El software QFDocument se encuentra en funcionamiento, adicional no se evidenciaron fallas o falencias en el manejo de la documentación interna de la entidad y recepción de la documentación externa (correspondencia).
El profesional TIC realizaba el soporte de primer nivel necesario para el optimo funcionamiento del software, por lo que no se tuvieron inconvenientes con el manejo de la información.
Los controles y acciones han sido efectivos por lo que el riesgo no se ha materializado.</t>
  </si>
  <si>
    <t>Durante el primer trimestre No se realizo el mantenimiento preventivo, se tiene programado para el segundo trimestre del año.
El profesional universitario TIC capacita a personal que ingreso nuevo a la entidad (5) en temas de uso y manejo de los equipos de computo y de la información de la entidad.
A la fecha no se ha realizado plan de contingencia por fallas en alguno de los equipos de computo, ni alertas por el mal funcionamiento de hardware o software.
Los controles y acciones han sido efectivos por lo que el riesgo no se ha materializado.</t>
  </si>
  <si>
    <t>Durante el segundo trimestre, el 11 de julio se realizo el mantenimiento preventivo por parte del proveedor a todos los equipos de computo.
El profesional universitario TIC capacita a personal que ingreso nuevo a la entidad (2) en temas de uso y manejo de los equipos de computo y de la información de la entidad.
A la fecha no se ha realizado plan de contingencia por fallas en alguno de los equipos de computo, ni alertas por el mal funcionamiento de hardware o software.
Los controles y acciones han sido efectivos por lo que el riesgo no se ha materializado.</t>
  </si>
  <si>
    <t>En el ultimo cuatrimestre no se tuvo que implementar planes de contingencia o reemplazo de equipos de computo.
El 27 de septiembre se realizo el mantenimiento preventivo por parte del proveedor a todos los equipos de computo.
El profesional universitario TIC capacita a personal que ingreso nuevo a la entidad (3) en temas de uso y manejo de la información de la entidad.
A la fecha no se ha realizado plan de contingencia por fallas en alguno de los equipos de computo, ni alertas por el mal funcionamiento de hardware o software.
Los controles y acciones han sido efectivos por lo que el riesgo no se ha materializado.</t>
  </si>
  <si>
    <t>Durante el primer trimestre el supervisor realiza seguimiento a los Informes mensuales de monitoreo y gestión de la Plataforma Tecnológica.
Los controles y acciones han sido efectivos por lo que el riesgo no se ha materializado.</t>
  </si>
  <si>
    <t>Durante el segundo trimestre, el 11 de julio se realizo el mantenimiento preventivo por parte del proveedor a todos los equipos de computo.
Adicional el supervisor realiza seguimiento a los Informes mensuales de monitoreo y gestión de la Plataforma Tecnológica.
Los controles y acciones han sido efectivos por lo que el riesgo no se ha materializado.</t>
  </si>
  <si>
    <t>El 27 de septiembre se realizo el mantenimiento preventivo por parte del proveedor a todos los equipos de computo.
Adicional el supervisor realiza seguimiento a los Informes mensuales de monitoreo y gestión de la Plataforma Tecnológica.</t>
  </si>
  <si>
    <t xml:space="preserve">Se da cumplimiento a fechas establecidas  en las entrega de información se revisan todos los formatos y documentos  con periodos completos,  dando cumplimiento a las normas establecidas vigentes.  Al cierre del periodo el riesgo evidenciado no se materializo. </t>
  </si>
  <si>
    <t>Desconocimiento del proceso y de la normatividad aplicable al proceso de contratación por parte del abogado asignado a cada contrato</t>
  </si>
  <si>
    <t>Indebida estructuración de los documentos pre contractuales y sus soportes que hacen parte de la selección e idoneidad del contratista.</t>
  </si>
  <si>
    <t>Posibilidad de afectación económica o reputacional por una Indebida estructuración de los documentos pre contractuales y sus soportes que hacen parte de la selección e idoneidad del contratista.</t>
  </si>
  <si>
    <t>El comité de contratación y el comité evaluador,  revisan y verifican el cumplimiento de los requisitos presupuestales, técnicos y jurídicos.</t>
  </si>
  <si>
    <t>Realizar Seguimiento continuo a través del comité de contratación a los procesos contractuales.</t>
  </si>
  <si>
    <t>Errores en la justificación y  elección de modalidad de contratación.</t>
  </si>
  <si>
    <t>Posibilidad de afectación económica o reputacional por errores en la justificación y  elección de modalidad de contratación.</t>
  </si>
  <si>
    <t xml:space="preserve">Posibilidad de afectación económica o reputacional por demandas o sanciones de entes de control debido a la Posibilidad de Incumplimiento en el plazo inicialmente pactado en los contratos, la no ejecución de la obra u obras inconclusas;  afectación de las pólizas. </t>
  </si>
  <si>
    <t xml:space="preserve">Planeación contractual
Manual de supervisión e interventoría
Supervisión de contratos.
Revisión y seguimiento a las pólizas de garantía por parte de los supervisores  y aplicación del procedimiento de afectación de póliza en caso de incumplimiento.
</t>
  </si>
  <si>
    <t>A través del supervisor o de otras personas de la entidad se realizan actuaciones que pueden materializar el elemento de subordinación laboral.</t>
  </si>
  <si>
    <t>Desnaturalización del contrato de prestación de servicios.</t>
  </si>
  <si>
    <t>Posibilidad de afectación económica o reputacional por demandas o sanciones de entes de control debido a  de la desnaturalización del contrato de prestación de servicios.</t>
  </si>
  <si>
    <t>Afectación  económica con motivo   de un fallo condenatorio. Derivado de lo anterior  reputacionales, porque se generan demandas para la entidad y disciplinarias por incumplimiento de la norma. Acciones repetición contra servidores que dieron lugar a la afectación.</t>
  </si>
  <si>
    <t>Seguir los lineamientos de las
políticas de la prevención del
daño antijurídico y la matriz
diseñada para el efecto, enviar memorando a los supervisores recordando sus seguimiento y el cumplimiento de sus funciones como supervisor. Capacitación a todos los supervisores.</t>
  </si>
  <si>
    <t>Capacitaciones  desde la gerencia se darán directrices a nivel directivo para evitar la materialización de ese riesgo.</t>
  </si>
  <si>
    <t>Expedientes contractuales incompletos en el centro de gestión documental SECOP y en QF Documento.</t>
  </si>
  <si>
    <t>Posibilidad de afectación económica o reputacional por demandas o sanciones de entes de control debido a un inadecuado seguimiento y control a  las obligaciones y productos del contrato asignado para la  supervisión y/o interventoría  e inadecuado control documental del expediente contractual y su publicidad en SECOP y QF Documento.</t>
  </si>
  <si>
    <t>Se revisa de manera periódica y aleatoria la documentación y proceso de contratación y se les realiza seguimiento desde el comité de contratación a las actas de cierre y de liquidación a los contratos y sus respectivas pólizas.</t>
  </si>
  <si>
    <t xml:space="preserve">Dirección Jurídica </t>
  </si>
  <si>
    <t>Gestión del Recurso Físico y Logístico</t>
  </si>
  <si>
    <t>Descripción del riesgo</t>
  </si>
  <si>
    <t>Continuidad en la gestión de la entidad y de su plan estratégico.
Realizar seguimiento a los planes de acción y plan estratégico de manera trimestral. En caso de incumplimiento realizar acciones de mejora.</t>
  </si>
  <si>
    <t>El no contar con los debidos  estudios técnicos, legal y financieros  que permitan la consecución de nuevos recursos para las nuevas obras que se proyectan.
Falta de personal idóneo y suficiente para la estructuración y formulación  de nuevos proyectos.</t>
  </si>
  <si>
    <t>No aceptación y cofinanciación de nuevos proyectos de movilidad formulados por la entidad</t>
  </si>
  <si>
    <t>Posibilidad de Afectación o reputacional por la no aceptación  y cofinanciación de nuevos proyectos de movilidad formulados por la entidad, los cuales son presentados a los Municipios socios y a las demás entidades de orden local y nacional.</t>
  </si>
  <si>
    <t>Incumplimiento del plan estratégico de la entidad
No hay expansión  ni articulación con las demás líneas del sistema  METROPLUS
Afectación a los niveles de servicio de la operación del sistema METROPLUS</t>
  </si>
  <si>
    <t>Gestión institucional para la viabilizarían  de nuevos  proyectos
Participación en la estructuración de los planes de desarrollo de los municipios socios para gestionar recursos en los cambios de gobierno</t>
  </si>
  <si>
    <t>Incumplimiento o retrasos en los cronogramas establecidos.
Retrasos en el inicio de los proyectos de construcción de las obras y la operación del sistema. Posibilidad de inicio de procesos jurídicos debido a los incumplimientos o a la no ejecución del contrato por parte de los contratistas.</t>
  </si>
  <si>
    <t>En los diferentes procesos ha cargo de la dirección de infra estructura y transporte , se viene trabajando en la planeación de los proyectos de estudios y diseños de las estaciones de la pretroncal sur, tanto en la parte precontractual, contractual y ejecución de las mismas.</t>
  </si>
  <si>
    <t>Entrega de la información actualizada y completa al evaluador. Implica actualización de las carpetas existentes.</t>
  </si>
  <si>
    <t>Desde la Dirección de Infraestructura y Transporte se  realizan comités primarios  en los cuales se realizan los seguimientos de avance a los estudios y diseños, con el fin de cumplir con todas las normativas vigentes a cada una de las dependencias encargadas de conceder los permisos y/o licencias de entidades externas.</t>
  </si>
  <si>
    <t>La no ejecución de los proyectos y obras asociadas a la puesta en operación del sistema Metroplús en el Área Metropolitana.  Incumplimiento del plan anual de adquisición de la entidad.
Perdida de credibilidad y confianza en la entidad.
Atrasos en el inicio de la operación del sistema.</t>
  </si>
  <si>
    <t>Directores de área</t>
  </si>
  <si>
    <t>Cálculos erróneos en la liquidación de la nomina</t>
  </si>
  <si>
    <t>La liquidación de la nomina es revisada y aprobada por el profesional de talento Humano, posteriormente por el profesional contador y la dirección financiara, y finalmente por la gerencia.</t>
  </si>
  <si>
    <t>Profesional de Talento Humano
Dirección financiera
Gerente</t>
  </si>
  <si>
    <t>Capacitación del responsable de proyectar la nomina.</t>
  </si>
  <si>
    <t>Se realiza validación de los soportes para el programa Metroplús contigo y sé feliz.
Se cuenta con una matriz de control con relación a los tiquetes "se feliz".
Entrega de solicitud por parte de funcionarios con facturas y certificados de asistencia a los cursos realizados y se aprueba por parte del profesional de talento humano el incentivo económico.</t>
  </si>
  <si>
    <t>Se realiza seguimiento al cumplimiento del plan anual  SST</t>
  </si>
  <si>
    <t>Posibilidad de Afectación reputacional  debido a Información emitida por medios de comunicación externos a la entidad con información errónea o incompleta</t>
  </si>
  <si>
    <t>Posibilidad de Afectación reputacional  por  incumplimiento de la normatividad archivística aplicada en la gestión documental de la entidad</t>
  </si>
  <si>
    <t>Perdida de información documentada</t>
  </si>
  <si>
    <t>Posibilidad de Afectación reputacional por perdida de información documentada</t>
  </si>
  <si>
    <t>La inconformidad de los entes aportantes para la aprobación del presupuesto de inversión y funcionamiento.</t>
  </si>
  <si>
    <t>No aprobación de presupuesto</t>
  </si>
  <si>
    <t>Extemporaneidad en la presentación de informes financieros, contables y tributarios</t>
  </si>
  <si>
    <t>Aplicación de los manuales de contratación, supervisión e interventoría.
Seguimiento contractual.
Capacitaciones periódicas al personal que interviene en la contratación y directivos.</t>
  </si>
  <si>
    <t>Fallas eléctricas, fallas en el sistema operativo de cada estación de trabajo,  Virus o carencia de respaldos de la información</t>
  </si>
  <si>
    <t>Posibilidad de afectación reputacional o económica debido a perdida de bases de datos y fuentes de información</t>
  </si>
  <si>
    <t xml:space="preserve">Reprocesos
Sanciones de órganos de control
Detrimento patrimonial.
Perdida de información financiera por inexistencia de parámetros de seguridad por parte del área de TIC.                   </t>
  </si>
  <si>
    <t xml:space="preserve">1. El profesional universitario TIC, realiza capacitación al personal nuevo que ingresa a la entidad en temas relacionados con el manejo de la información y el uso adecuado de los equipo y las TIC.
2.El profesional universitario TIC, retroalimenta al personal de la entidad mediante correo electrónicos sobre el manejo y uso de los equipos de computo y el resguardo de la información en el drive institucional.
3. Migración del protocolo IP4 a IPV6 que posibilita la seguridad de la red y la navegación </t>
  </si>
  <si>
    <t>Posibilidad de afectación reputacional o económica debido a la ausencia de controles en los sistemas de información</t>
  </si>
  <si>
    <t>1. El profesional universitario TIC, realiza capacitación al personal de la entidad en temas relacionados con el manejo de la información y el uso adecuado de los equipo y las TIC.</t>
  </si>
  <si>
    <t xml:space="preserve">Errónea gestión de la Plataforma Tecnológica </t>
  </si>
  <si>
    <t xml:space="preserve">Posibilidad de afectación reputacional debido a la errónea gestión de la Plataforma Tecnológica </t>
  </si>
  <si>
    <t xml:space="preserve">1. Fallas en la conectividad de los sistemas de información
2. Fallas en la conectividad de pagina web, intranet, correos electrónicos institucionales, red corporativa y red de visitantes
3. Perdida de recursos.
4. Posibles sanciones por parte de los organismos de control.                                       </t>
  </si>
  <si>
    <t xml:space="preserve">1. El profesional universitario TIC, de manera constante se revisa la infraestructura y condiciones físicas para el optimo funcionamiento de toda la plataforma tecnológica, en caso de alguna desviación se solicita por medio de la mesa de ayuda del proveedor la corrección o ajuste pertinente necesario ya que el proveedor es quien debe garantizar el optimo funcionamiento de la plataforma.
</t>
  </si>
  <si>
    <t>Posibilidad de afectación reputacional o económica debido a mantenimiento inadecuado o instalación defectuosa de medios de almacenamiento</t>
  </si>
  <si>
    <t xml:space="preserve">1. Mal funcionamiento de los dispositivos,  aplicativos de la Plataforma Tecnológica. 
2. No disponibilidad de la información servicios de TI. 
3. Posibilidad de falla de los dispositivos que integran la infraestructura tecnológica de la entidad.
4. Reprocesos.
5. Posibles sanciones por parte de los organismos de control.  </t>
  </si>
  <si>
    <t xml:space="preserve">
1. El profesional universitario TIC, revisa el Cumplimiento de la existencia de las plataformas de monitoreo de Software y Hardware para asegurar que los equipos y diferentes aplicativos se encuentren óptimos y  disponibles para su operación diaria. 
2. El profesional universitario TIC, realiza reportes sobre la necesidad de soporte técnico en sitio de 2 nivel en adelante en mesa de ayuda al proveedor. Posteriormente el  profesional universitario TIC revisa las órdenes de servicio y en caso de haber observaciones plasmarla en el documento de ordenes de servicio del proveedor. </t>
  </si>
  <si>
    <t>Acceso no autorizado a los sistemas de información, documentos electrónicos y las bases de datos de los software críticos de la entidad</t>
  </si>
  <si>
    <t>Posibilidad de afectación reputacional o económica debido al acceso no autorizado a los sistemas de información, documentos electrónicos y las bases de datos de los software críticos de la entidad</t>
  </si>
  <si>
    <t>1. El supervisor del contrato, revisa el cumplimiento de los requerimientos contractuales y confidencialidad sobre el manejo de la información de la entidad.
2. El profesional universitario TIC, de acuerdo con las políticas de seguridad y confidencialidad, realiza la creación y/o habilitación y a su vez la des habilitación de las credenciales o acceso a la información de la entidad.</t>
  </si>
  <si>
    <t>Durante el segundo trimestre la política de seguridad de la información y no se requieren ajustes.
Con relación al contrato 46 de 2021 con el proveedor CALDERON CARDONA S.A.S, no se evidencia que se hayan materializado el riesgo, toda vez que se han cumplido con las actividades contractuales en especial con la confidencialidad y del uso de la información de la entidad
El profesional universitario TIC, realiza   la creación y/o habilitación de los accesos y equipos al personal que ingreso nuevo a la entidad (2) de acuerdo con las políticas de seguridad y confidencialidad, y a su vez la des habilitación de las credenciales o acceso a la información de la entidad.
Los controles y acciones han sido efectivos por lo que el riesgo no se ha materializado.</t>
  </si>
  <si>
    <t>La política de seguridad de la información y no se requieren ajustes.
Con relación al contrato 46 de 2021 con el proveedor CALDERON CARDONA S.A.S, no se evidencia que se hayan materializado el riesgo, toda vez que se han cumplido con las actividades contractuales en especial con la confidencialidad y del uso de la información de la entidad
El profesional universitario TIC, realiza   la creación y/o habilitación de los accesos y equipos al personal que ingreso nuevo a la entidad (3) de acuerdo con las políticas de seguridad y confidencialidad, y a su vez la des habilitación de las credenciales o acceso a la información de la entidad.
Los controles y acciones han sido efectivos por lo que el riesgo no se ha materializado.</t>
  </si>
  <si>
    <t>Posibilidad de afectación reputacional o económica debido a Insuficiencia operativa de aplicativos y software</t>
  </si>
  <si>
    <t xml:space="preserve">1. Resultados desactualizados y no en 
tiempo real. 
2. Falta de trazabilidad en la documentación generada o de la entidad. 
3. Falta de efectividad del software de Gestión Documental para temas de vencimiento en correspondencia.
4. Posibles sanciones por parte de los organismos de control.  </t>
  </si>
  <si>
    <t xml:space="preserve">1. Se deben adquirir los módulos de WorkFlow necesarios para el aplicativo QFDocument para llevar lo controles de la salida e ingreso de documentación y también para que proporcione alertas de los vencimientos de los mismos. 
1. Crear formato de revisión de la instalación y vigencias de software de la entidad.
2. Revisar los informes de Supervisión por parte del proveedor de la Plataforma, acerca de las vigencias de las diferentes licencias de aplicativos y software                                                                 </t>
  </si>
  <si>
    <t>Uso indebido de los recursos tecnológicos por parte de los funcionarios, fallas eléctricas, virus o incidentes.</t>
  </si>
  <si>
    <t xml:space="preserve">Daños físicos en los equipos tecnológicos </t>
  </si>
  <si>
    <t xml:space="preserve">Posibilidad de afectación reputacional o económica debido a Daños físicos en los equipos tecnológicos </t>
  </si>
  <si>
    <t xml:space="preserve">1. Perdida de la información
2. Posibles sanciones por parte de los organismos de control.
3. Reprocesos.
4. Detrimento patrimonial.       </t>
  </si>
  <si>
    <t>1. Plan de Contingencia para el reemplazo de los equipos de acuerdo al contrato de renting de Plataforma Tecnológica.                                                                2. Plataforma de monitoreo de Hardware y Software, que envíe alertas sobre el estado de estos. 
3. El profesional universitario TIC, realiza capacitación al personal de la entidad en temas relacionados con el manejo de la información y el uso adecuado de los equipo y las TIC.</t>
  </si>
  <si>
    <t>Uso indebido de los recursos tecnológicos por parte de los funcionarios</t>
  </si>
  <si>
    <t>1. Perdida de la información
2. Posibles sanciones por parte de los organismos de control.
3. Reprocesos.
4. Detrimento patrimonial.
5. Perdida de la imagen institucional. 
6. Divulgación de información privada de la entidad</t>
  </si>
  <si>
    <t xml:space="preserve">1. Socialización de La Política de Seguridad y Privacidad de la Información de Metroplús S.A.
2. Informes mensuales de monitoreo y gestión de la Plataforma Tecnológica </t>
  </si>
  <si>
    <t>Extemporaneidad en la entrega de información a entes de control</t>
  </si>
  <si>
    <t>Posibilidad de Afectación económica o reputacional por demora en la rendición de informes de cuenta a los órganos de control</t>
  </si>
  <si>
    <t>VALORACIÓN DEL RIESGO (Análisis y Evolución del riesgo)</t>
  </si>
  <si>
    <t>GG100-FT-GRI-07</t>
  </si>
  <si>
    <t>Versión XX</t>
  </si>
  <si>
    <t xml:space="preserve">FECHA: </t>
  </si>
  <si>
    <t>IDENTIFICACIÓN DEL RIESGO</t>
  </si>
  <si>
    <t>TRATAMIENTO AL RIESGO</t>
  </si>
  <si>
    <t>SEGUIMIENTO A LA GESTION DEL RIESGO</t>
  </si>
  <si>
    <t>EVALUACIÓN DE LOS CONTROLES</t>
  </si>
  <si>
    <t>Vigencia: 2024</t>
  </si>
  <si>
    <t>MATRÍZ RIESGOS DE PROCESOS 2024</t>
  </si>
  <si>
    <t xml:space="preserve">Incumplimiento en el plazo inicialmente estipulado dentro del cronograma en la etapa pre contractual. </t>
  </si>
  <si>
    <t xml:space="preserve">Análisis del Riesgo Residual </t>
  </si>
  <si>
    <t xml:space="preserve">IMPACTO </t>
  </si>
  <si>
    <t>MATRIZ RIESGOS  2024</t>
  </si>
  <si>
    <t xml:space="preserve">Análisis del Riesgo Inherente </t>
  </si>
  <si>
    <t>Revisiones en la Tesorería de las instrucciones de pago previo al envío. Verificación de la norma tributaria aplicable al tercero.</t>
  </si>
  <si>
    <t>Errores en la liquidación de los  pagos que se realizan a través del encargo fiduciario correspondientes a inversión</t>
  </si>
  <si>
    <t>Revisión de la retención de los impuestos, tasas y estampillas a las que hubiese lugar.</t>
  </si>
  <si>
    <t>Fallas técnicas de los sistemas de información
Alta carga laboral de los responsables de elaborar informes.</t>
  </si>
  <si>
    <t xml:space="preserve">Inadecuada planeación por parte de las áreas de la entidad.
</t>
  </si>
  <si>
    <t>Posibilidad de Afectación económica por errores en la planeación estratégica que afecten el cumplimiento de las metas propuestas.</t>
  </si>
  <si>
    <t xml:space="preserve">Mejoramiento al plan de auditoria, que permitan mejorar todos los procesos.
Cumplimiento en las fechas estipuladas , en la entrega de informes que permiten avanzar en todos los procesos trabajados, con publicaciones a tiempo, durante el seguimiento al primer cuatrimestre del periodo se  trabaja en el proceso de mejora  del plan de auditorias </t>
  </si>
  <si>
    <t>Seguimiento continuo a los planes de mejora, logrando efectividad  y consolidación de la información, con sus respectivas evidencia.</t>
  </si>
  <si>
    <t>Entrega de información completa y oportuna de Los supervisores</t>
  </si>
  <si>
    <t>En el periodo de mayo a agosto de 2024, no se evidenciaron demoras en la consecución de los pagos, por lo que el riesgo no se materializo, adicional se continua con la priorización de las fechas de pagos y cancelación de los mismos.</t>
  </si>
  <si>
    <t xml:space="preserve">Para el ultimo cuatrimestre de la vigencia se recordó en el mes de noviembre a todos los funcionarios de tener presente la fecha de cierre de la vigencia 2024, en lo que refiere a la legalización de facturas con sus respectivos soportes.
Para el fin de la vigencia se evidencia que el riesgo no se materializo y que los controles y las acciones planteadas han sido efectivas.
</t>
  </si>
  <si>
    <t>Durante el segundo cuatrimestre se realizaron las verificaciones respectivas previas al pago identificando que los mismos se encuentren cumpliendo la norma tributaria.
Es así como se evidencia la no materialización del riesgo.</t>
  </si>
  <si>
    <t>Para el ultimo cuatrimestre de la vigencia se continúan con las verificaciones respectivas en el momento de la realización de los pagos, igualmente con las normas tributarias que con ello implica.</t>
  </si>
  <si>
    <t>Durante el segundo cuatrimestre se monitoreo  el calendario con el fin de dar cumplimiento a la  presentación de informes  tributarios, financieros, con entidades gubernamentales e internos  (Junta Directiva). De acuerdo con las fechas establecidas.
No se evidencia la materialización del riesgo.</t>
  </si>
  <si>
    <t xml:space="preserve">Para el ultimo cuatrimestre de la vigencia se cumplieron con las fechas de presentación de informes  tributarios, financieros, con entidades gubernamentales e internos  (Junta Directiva).
Durante la vigencia no se materializo el riesgo. </t>
  </si>
  <si>
    <t>Durante el segundo cuatrimestre se presentaron adicionales al presupuesto ante la junta directiva las cuales fueron aprobadas por la misma.
No se materializa el riesgo.</t>
  </si>
  <si>
    <t xml:space="preserve">Para el ultimo cuatrimestre de la vigencia se presentaron disminuciones al presupuesto de la vigencia 2024, adicionalmente se llevo ha aprobación el presupuesto para la vigencia 2025 los cuales fueron autorizados respectivamente por la junta Directiva, esto dentro de los tiempos estipulados.
Durante la vigencia no se materializo el riesgo.
</t>
  </si>
  <si>
    <t>La entidad cuenta con la póliza todo riesgo para los activos de la entidad con una vigencia 2021 - 2022. Esta póliza se prorroga, pues perdía su vigencia el 31 de julio y ya queda con vigencia a 31 de octubre de 2022, fecha en la que se adquiere la nueva póliza vigencia 2022 - 2023</t>
  </si>
  <si>
    <t xml:space="preserve">La entidad cuenta con la póliza todo riesgo para los activos de la entidad con una vigencia 2022 - 2023. con prorrogación al vencimiento de la misma. </t>
  </si>
  <si>
    <t>La entidad cuenta con la póliza todo riesgo para los activos de la entidad con una vigencia 2022 - 2023. con prorrogación al vencimiento de la misma. Al cierre del periodo no se evidencia materialización del riesgo.</t>
  </si>
  <si>
    <t>Durante el periodo se cumplió con los cronogramas establecidos para cada proceso (invitación privada de única oferta No. 30 y 31 de 2024)</t>
  </si>
  <si>
    <t xml:space="preserve">Desde la dirección jurídica mediante memorando radicado  202430620 del 27 de diciembre de 2024, se reiteró a todos los funcionarios de la Entidad la obligación legal de publicar la información contractual en todas sus etapas en la plataforma de Secop II. Así mismo, prestó apoyo en la publicación de documentos en la plataforma, previa solicitud de los servidores de la Entidad, como: 
*Acta de recibo final contrato No. 27 de 2023.
*Póliza contrato No. 27 de 2023 correspondiente a la modificación No. 02. 
*Aprobación póliza contrato No. 31 de 2023.
*Acta de pago final contrato No. 27 de 2023.
*Acta de terminación contrato No. 45 de 2021.
*Acta de recibo contrato No. 44 de 2021.
</t>
  </si>
  <si>
    <t xml:space="preserve">Durante el periodo se cumplió con los cronogramas establecidos para cada proceso </t>
  </si>
  <si>
    <t xml:space="preserve">Desde la dirección jurídica reiteró a todos los funcionarios de la Entidad la obligación legal de publicar la información contractual en todas sus etapas en la plataforma de Secop II. Así mismo, prestó apoyo en la publicación de documentos en la plataforma, previa solicitud de los servidores de la Entidad, como: 
*Acta de recibo final contrato No. 27 de 2023.
*Póliza contrato No. 27 de 2023 correspondiente a la modificación No. 02. 
*Aprobación póliza contrato No. 31 de 2023.
*Acta de pago final contrato No. 27 de 2023.
*Acta de terminación contrato No. 45 de 2021.
*Acta de recibo contrato No. 44 de 2021.
</t>
  </si>
  <si>
    <t>Reporte o publicación de  información errada o incompleta a los órganos de control</t>
  </si>
  <si>
    <t>En el cuatro trimestre se evidencia que los controles y las acciones se han ejecutado de manera adecuada,  toda vez que el riesgo no se ha materializado</t>
  </si>
  <si>
    <t>Se realiza el seguimiento a los planes de acción y plan estratégico de manera adecuada, durante el primer periodo  2024,   involucrando las áreas  en cabeza de sus lideres, lo que permite una mayor efectividad .</t>
  </si>
  <si>
    <t>Se realiza el seguimiento a los planes de acción y plan estratégico de manera adecuada, durante el segundo trimestre periodo  2024,   involucrando las áreas  en cabeza de sus lideres, lo que permite una mayor efectividad .
En el cuatro trimestre se evidencia que los controles y las acciones se han ejecutado de manera adecuada,  toda vez que el riesgo no se ha materializado</t>
  </si>
  <si>
    <t>Se realiza el seguimiento a los planes de acción y plan estratégico de manera adecuada, durante el tercer y cuarto trimestre periodo  2024,   involucrando las áreas  en cabeza de sus lideres, lo que permite una mayor efectividad .
En el cuatro trimestre se evidencia que los controles y las acciones se han ejecutado de manera adecuada,  toda vez que el riesgo no se ha materializado</t>
  </si>
  <si>
    <t>Solicitar dentro del plan de capacitación de los funcionarios, se incluya una capacitación en gestión documental y conservación de la información.</t>
  </si>
  <si>
    <t>En monitoreo y seguimiento del riesgo en el primer periodo 2024, se emitió memorando de radicado 2024363 de 23 de enero de 2024, recordando a los supervisores la obligación de mantener los expedientes contractuales completos y actualizados y velar por que la información se encentre publicada en el Secop, así mismo mediante  memorando N. 202430234 de 22 de abril de 2024, nuevamente se realiza recomendación de actualizar y organizar los expedientes contractuales,  mediante memorando de radicados N. 202430197- 202430239- 202430236- 202430240-202430236- 202430238 202430241 y 202430237 se le requirió  a los supervisores proceder con las suscripción de  actas de cierre y/o liquidación de los contratos que terminaron su ejecución.</t>
  </si>
  <si>
    <t>En la actualización, seguimiento y monitoreo del primer periodo de 2024,  se han realizados los seguimientos correspondientes de manera trimestral  al plan estratégico y planes de acción., siempre encaminados al logro de los objetivos de la entidad.</t>
  </si>
  <si>
    <t>Durante el segundo cuatrimestre realiza seguimiento al plan estratégico, donde se realizan ajustes de acuerdo con el direccionamiento estratégico quedando alineado al mismo de igual forma al plan de gerencia. A la fecha no se ha materializado el riesgo</t>
  </si>
  <si>
    <t>Para el ultimo cuatrimestre se realiza seguimiento al plan estratégico con corte al ultimo seguimiento de la vigencia, evidenciándose un cumplimiento en las metas propuestas de acuerdo con el presupuesto con el que cuenta la entidad.
A la fecha no se ha materializado el riesgo</t>
  </si>
  <si>
    <t>Durante el seguimiento y actualización de los riesgos de procesos durante el primer periodo de 2024,  se actualiza la matriz de riesgos de Metroplús, con identificación y análisis de cada uno de ellos, adicional se le da  continuidad a los monitoreos  permitiendo así  su mitigación de acuerdo ala normatividad aplicable y las guías dadas por la función publica para las tipologías de los riesgos, adicional se he realizado los seguimientos correspondientes en el transcurso de la vigencia, y se han estado realizado la actualización de las 5 matrices de riesgos.</t>
  </si>
  <si>
    <t>para el cuanto cuatrimestre se evidencia el monitoreo oportuno a las matrices de riesgos de la entidad permitiendo así  su mitigación de acuerdo ala normatividad aplicable y las guías dadas por la función publica para las tipologías de los riesgos, adicional se he realizado los seguimientos.
A la fecha no se ha materializado el riesgo</t>
  </si>
  <si>
    <t xml:space="preserve">Con corte al ultimo seguimiento de la vigencia, se evidencia la no materialización del riesgo, es así como se realiza el y consolida el ultimo seguimiento a las 5 matrices de la entidad.
</t>
  </si>
  <si>
    <t xml:space="preserve">Se realizara un seguimiento a los contratos de estudios y  diseños  exigidos por las entidades,   con el fin de dar claridad a los requerimientos, y así generar una aprobación a los diferentes proyectos y procesos de fase III que se gestionan desde la entidad. 
</t>
  </si>
  <si>
    <t>Cada permiso o licencia solicitada por la dependencia están siendo tramitados con los tiempos necesarios, así mismo por parte de los funcionarios se realiza el seguimiento del tramite.</t>
  </si>
  <si>
    <t>A la fecha del ultimo seguimiento del periodo  no se evidencia quejas o reclamos por parte de los municipios o veedurías ciudadanas, así mismo se trabaja conjuntamente con cada uno de estos y se realizan comités de información en el avance los proyectos con la comunidad.</t>
  </si>
  <si>
    <t>durante el segundo cuatrimestre se continua con los diferentes encuentros con la comunidad impactada (Comités Ciudadanos , Recorridos por le proyecto tramo 4A fase 1B) con el propósito de mitigar los impactos por desinformación o expectativas por la ejecución del proyecto actualmente en construcción. 
Esto contribuye al establecimiento de relaciones sostenibles con los diferentes grupos de interés.
no evidencia la materialización del riesgo.</t>
  </si>
  <si>
    <t xml:space="preserve">En el cuatrimestre  reportado , se realizaron Recorridos por le proyecto cuencas Medellín sector guayabal Manrique y guayabal  con el propósito de educar y mostrar a la comunidad el mejoramiento de los sectores como el espacio publico y señalizaciones   . Esto contribuye al establecimiento de relaciones sostenibles con los diferentes grupos de interés </t>
  </si>
  <si>
    <t xml:space="preserve">En el segundo cuatrimestre se continua dando cumplimiento a la Resolución Interna N° 202140039 y al Instructivo (sub proceso de grupos de interés)  que tiene la Dirección de Gestión Social para la atención y respuesta oportuna de la PQRSD.
De acuerdo a lo anterior, se envió a los responsables (Director o Profesionales) un correo electrónico con la información pertinente fecha de vencimiento , peticionario y solicitud.
De igual forma, se genera recordatorio en el calendario que contiene el N° de radicado, fecha de vencimiento y participantes en la elaboración de la respuesta. Esto se hace cada vez que se tengan vencimientos próximos de PQRSD. </t>
  </si>
  <si>
    <t xml:space="preserve">En el cuatrimestre  reportado se dio cumplimiento a la Resolución Interna N° 202140039 y al Instructivo (sub proceso de grupos de interés)  que tiene la Dirección de Gestión Social para la atención y respuesta oportuna de la PQRSD.
De acuerdo a lo anterior, se envió a los responsables (Director o Profesionales) un correo electrónico con la información pertinente fecha de vencimiento , peticionario y solicitud.
De igual forma, se genera recordatorio en el calendario que contiene el N° de radicado, fecha de vencimiento y participantes en la elaboración de la respuesta. Esto se hace cada vez que se tengan vencimientos próximos de PQRSD. 
</t>
  </si>
  <si>
    <t>Información oportuna y veraz - campañas institucionales- estrategias comunicacionales en los canales de información.</t>
  </si>
  <si>
    <t xml:space="preserve">Durante la actualización , monitoreo y seguimiento del primer cuatrimestre del perdido 2024 (enero - Abril), se realizaron dos campañas:  Movilidad inteligente para todos y Sentido de pertenencia , las cuales promovieron la cultura organizacional de la entidad. , así mismo se continuó con la estrategia comunicacional para las redes sociales con el fin de visibilizar todos los ejes temáticos que son transversales a la entidad. </t>
  </si>
  <si>
    <t>Durante la actualización , monitoreo y seguimiento del segundo cuatrimestre del perdido 2024 (mayo-agosto), se realizaron campañas:  de Movilidad inteligente para todos y Sentido de pertenencia , las cuales promovieron la cultura organizacional de la entidad. , así mismo se continuó con la estrategia comunicacional para las redes sociales con el fin de visibilizar todos los ejes temáticos que son transversales a la entidad de manera oportuna.
De acuerdo con esto se evidencia la no materialización del riesgo.</t>
  </si>
  <si>
    <t>Durante la actualización , monitoreo y seguimiento del tercer y ultimo cuatrimestre del perdido 2024 (Septiembre - diciembre), se realizaron  campañas de:  Movilidad inteligente para todos y Sentido de pertenencia , las cuales promovieron la cultura organizacional de la entidad. 
se continuo con la estrategia comunicacional para las redes sociales con el fin de visibilizar todos los ejes temáticos que son transversales a la entidad de manera oportuna.
De acuerdo con esto se evidencia la no materialización del riesgo durante el periodo 2024.</t>
  </si>
  <si>
    <t>Durante el segundo cuatrimestre se ha estado ejecutando el PINAR con acciones posibles de gestión, ya que este no cuenta con presupuesto asignado.
A la fecha no se ha materializado el riesgo.</t>
  </si>
  <si>
    <t>Para el seguimiento del ultimo cuatrimestre se continúan realizando acciones de gestión  del PINAR  ya que este no contó con presupuesto asignado para la vigencia.
A la fecha no se ha materializado el riesgo.</t>
  </si>
  <si>
    <t>para el segundo cuatrimestre se continua con la implementación el ingreso y salida de documentación , utilizando los formatos de entrega como soporte  que identifique los responsables de cada uno de los documentos. 
Con relación a  las Tablas de Retención Documental estas continúan pendientes de su actualización  al igual que las tablas de  valoración documental.
 no se ha generado perdida de información de la presente vigencia</t>
  </si>
  <si>
    <t>para el tercer cuatrimestre se continua con la implementación el ingreso y salida de documentación , utilizando los formatos de entrega como soporte  que identifique los responsables de cada uno de los documentos. 
Con relación a  las Tablas de Retención Documental estas continúan pendientes de su actualización  al igual que las tablas de  valoración documental.
 no se ha generado perdida de información de la presente vigencia.
por lo que el riesgo no se materializo.</t>
  </si>
  <si>
    <t xml:space="preserve">Programación de las  fechas de entrega de facturas para cancelar a la tesorería por parte de las dependencias. Mediante oficio interno la tesorería informa a las demás dependencias las fechas para la entrega de las facturas próximas a pagar. </t>
  </si>
  <si>
    <t>Durante el primero periodo del 2024, en la actualización y seguimiento del riesgo, se realizaron los pagos de acuerdo do a los reportes obtenidos de las diferentes direcciones y según los recursos disponibles, se cumplido con la verificación  establecidos por la Dirección financiera y sus fechas de entrega. Revisión o filtro de la documentación soporte que se debe de anexar a las cuentas de cobro para no generar demoras o retrasos en la elaboración de los pagos correspondientes  desde presupuesto hasta tesorería.</t>
  </si>
  <si>
    <t xml:space="preserve">Desfinanciación por la posibilidad de afectación que se materializa - </t>
  </si>
  <si>
    <t>Durante el primer seguimiento del cuatrimestre 2024, la Dirección Financiera realizo control y seguimiento a las ordenes de pago generadas con el fin de corroborar que la parte impositiva estuviera bien, consulta ante los entes oficiales de impuestos , frente a las responsabilidades tributarias en  los contratos originados por proyectos de inversión.</t>
  </si>
  <si>
    <t>Demora o incumplimiento en los términos   y procedimientos para la presentación  del proyecto de presupuesto   ante la junta directiva</t>
  </si>
  <si>
    <t xml:space="preserve">Posibilidad de Afectación económica o reputacional por demoras o incumplimientos en los  procedimientos para la presentación  del proyecto de presupuesto   ante la junta directiva que retrasen la aprobación del mismo. </t>
  </si>
  <si>
    <t xml:space="preserve">Comunicaciones constantes con el Gobierno Nacional y los Municipios Socios de METROPLUS, por  los recursos que aportan para la ejecución de los proyectos.
</t>
  </si>
  <si>
    <t xml:space="preserve">La Dirección Financiera revisa en la parte de presupuesto, el presupuesto aprobado Vr el ejecutado, con el fin de realizar las modificaciones o traslados  necesarios. </t>
  </si>
  <si>
    <t xml:space="preserve">Errores en la planeación del Direccionamiento  estratégico  que afecten el cumplimiento de las metas propuestas </t>
  </si>
  <si>
    <t>El no cumplimiento de las metas trazadas en el Direccionamiento estratégico propuesto por Metroplús.
Demoras en la ejecución de los proyectos</t>
  </si>
  <si>
    <t>Realización de reuniones con las Direcciones para orientar y concientizar el personal de trabajo  en línea al logro de los objetivos trazados de acuerdo al Direccionamiento Estratégico.</t>
  </si>
  <si>
    <t>Seguimiento al Plan Estratégico, enfocado al logro de los objetivos de Metroplús.</t>
  </si>
  <si>
    <t>Se realiza revisión de los riesgos de procesos de Metroplús con su respectiva actualización, adicional  se realiza seguimiento al plan de acción  y plan estratégico enfocado siempre al cumplimiento de las metas propuestas para el periodo 2024.</t>
  </si>
  <si>
    <t>de acuerdo con la revisión y actualización del plan estratégico de la entidad, se evidenciaron acciones que no se podrán realizar con relación al direccionamiento estratégico, estas ya se tiene identificadas que por temas de presupuesto y acciones que no dependen de la entidad si no de los socios (municipios) o entes externos no se llevaran a cabo y afectaran el cumplimiento de dichas metas.</t>
  </si>
  <si>
    <t>Para el ultimo cuatrimestre se realiza el seguimiento de las acciones del plan estratégico, teniendo en cuenta la ultima actualización, se evidencia un cumplimiento de dichas acciones.
A la fecha no se evidencia la materialización del mismo</t>
  </si>
  <si>
    <t xml:space="preserve">Generación de un calendario  en el servidor institucional, con sus respectivas alertas - </t>
  </si>
  <si>
    <t>Durante la actualización , monitoreo y seguimiento del primer cuatrimestre del periodo evaluado se esta recopilando la información de las fechas exactas de presentación de informes  tributarios, financieros, con entidades gubernamentales e internos  (Junta Directiva).</t>
  </si>
  <si>
    <t xml:space="preserve">Detrimento patrimonial,
Perdida de credibilidad y confianza en la comunidad sobre la Entidad.                                  Declaración para sus funcionarios de una inhabilidad o suspensión; como también, la intervención de personerías u otros entes por omisión en las funciones propias del cargo.                    Necesidad de requerir mediante a oficio a otros municipios  o los cofinancia dores para lograr  la articulación del SITP. </t>
  </si>
  <si>
    <t>El supervisor del contrato, revisa el cumplimiento de los requerimientos contractuales, en cuanto a la continuidad de la prestación de los bienes a la entidad, en caso de haberse alguna novedad se reporta al contratista.</t>
  </si>
  <si>
    <t>los bienes que son usados en la gestión de la entidad son contratados lo que no incurre en una enajenación de los mismos</t>
  </si>
  <si>
    <t>1. El profesional universitario TIC, realiza un Backups de la información que se encuentra en el equipo, carpeta compartida, correo y drive institucional de los servidor o funcionario publico sale de la entidad para resguardar la información generada por el mismo que pertenece a la entidad, como evidencia de este queda en el drive del correo institucional.
2. El profesional universitario TIC, el día siguiente hábil de finalizar mes, envía la solicitud al proveedor mediante correo electrónico para la realización del Backups de la información de la entidad del mes anteriormente corrido, así el proveedor de la infraestructura tecnológica de la entidad de manera mensual realiza Backups externo de la información de la entidad, el encargado del proceso realiza el cargue en los servidores (centro de datos) en discos externos suministrados por la entidad para el respaldo de la información, en caso no realizarlo el proveedor el día programado este se reprograma sin superar 2 días hábiles. como evidencia se cuenta con los discos externos los cuales son resguardados en una caja fuerte en la oficina de tesorería y se cuenta con el acta de entrega de custodia de los discos.
3. El profesional universitario TIC, de manera constante monitorea los tiempo de caducidad de las licencias (antivirus, Fortinet, office, AutoCAD) y así evitar retrasos en los procesos de la entidad, adicional el profesional de manera mensual debe socializar con el proveedor los informes de monitoreo para revisión de la supervisión.</t>
  </si>
  <si>
    <t>Durante el primer trimestre se evidencio que los controles se aplicaron de manera correcta como evidencia se cuenta con los dichos externos que resguardan la información de los meses de enero, febrero y marzo, adicional se cuenta con los informes mensuales del proveedor sobre los Backus mensuales, y que las licencia se encuentran activas.
El profesional universitario TIC, realizo el envío y retroalimentación de manera periódica de correos electrónicos a los funcionarios de la entidad sobre las recomendaciones del uso y manejo de los equipos de computo y el resguardo de la información.
La migración a IPV6 aun se tiene pendiente realizar.
El profesional universitario TIC capacita a personal que ingreso nuevo a la entidad (5) en temas de uso y manejo de los equipos de computo y de la información de la entidad.
Los controles y acciones han sido efectivos por lo que el riesgo no se ha materializado.</t>
  </si>
  <si>
    <t>Durante el segundo trimestre se evidencio que los controles continúan aplicando de manera correcta como evidencia se cuenta con los dichos externos que resguardan la información de los meses de  mayo, junio, julio y agosto adicional se cuenta con los informes mensuales de gestión del proveedor sobre los Backus mensuales, el informe de navegación y plataforma tecnológica.
Adicional se evidencia que las licencia se encuentran activas.
El profesional universitario TIC, realizo el envío y retroalimentación de manera periódica de correos electrónicos a los funcionarios de la entidad sobre las recomendaciones del uso y manejo de los equipos de computo y el resguardo de la información.
El profesional universitario TIC capacita a personal que ingreso nuevo a la entidad (2) en temas de uso y manejo de los equipos de computo y de la información de la entidad.
La migración a IPV6 aun se tiene pendiente realizar.
Los controles y acciones han sido efectivos por lo que el riesgo no se ha materializado.</t>
  </si>
  <si>
    <t>Durante el tercer  trimestre se evidencio que los controles continúan aplicando de manera correcta como evidencia se cuenta con los dichos externos que resguardan la información de los meses de septiembre, octubre, noviembre y diciembre, adicional se cuenta con los informes mensuales de gestión del proveedor sobre los Backus mensuales, el informe de navegación y plataforma tecnológica.
Adicional se evidencia que las licencia se encuentran activas.
El profesional universitario TIC, realizo el envío y retroalimentación de manera periódica de correos electrónicos a los funcionarios de la entidad sobre las recomendaciones del uso y manejo de los equipos de computo y el resguardo de la información.
El profesional universitario TIC capacita a personal que ingreso nuevo a la entidad en temas de uso y manejo de los equipos de computo y de la información de la entidad.
La migración a IPV6 aun se tiene pendiente realizar.
Los controles y acciones han sido efectivos por lo que el riesgo no se ha materializado.</t>
  </si>
  <si>
    <t>Manipulación de la información confidencial o privada de la entidad, por parte del personal para un beneficio propio de un tercero o desconocimiento</t>
  </si>
  <si>
    <t>1. El profesional universitario TIC, de acuerdo con las políticas de seguridad y confidencialidad, realiza la creación y/o habilitación y a su vez la des habilitación de las credenciales o acceso a la información de la entidad.
2. El profesional universitario TIC, de manera mensual realiza el cambio de las contraseñas de la red WIFI de visitantes, como evidencia queda los correo socializando el cambio.
3. El profesional universitario TIC, autoriza la salida de equipos tecnológicos de la entidad, previamente se debe enviar un correo electrónico con el formato DA400-FT-INT-41 Formato Autorización salida equipos tecnológicos debidamente diligenciado y con las firmas del director de área y la firma del responsable del equipo, como evidencia queda la trazabilidad en la hoja de vida de cada equipo electrónico.</t>
  </si>
  <si>
    <t>durante el segundo trimestre no se evidenciaron fallas en la plataforma tecnológica, se realizo la acción constante de la revisión de las condiciones de infraestructura físicas de la plataforma y no se presentación desviaciones o falencias en la misma.
La acción establecida se ha realizado de manera adecuada no se materializo el riesgo</t>
  </si>
  <si>
    <t>Para el ultimo cuatrimestre  no se evidenciaron fallas en la plataforma tecnológica, se realizo la acción constante de la revisión de las condiciones de infraestructura físicas de la plataforma y no se presentación desviaciones o falencias en la misma.
La acción establecida se ha realizado de manera adecuada no se materializo el riesgo</t>
  </si>
  <si>
    <t>Posibilidad de afectación reputacional o económica debido a vulnerabilidad en los Activos de Información de Metroplús S.A.</t>
  </si>
  <si>
    <t>El secretario general, una vez recibe las solicitudes por parte de algún órgano de control, de la gerencia o de la junta directiva, realiza la solicitud a los directivos o personal relacionado con el tema especifico, una vez estos envían la información, realiza una revisión de la misma y consolida la respuesta a la solicitud del órgano de control, gerencia o junta directiva en caso de evidenciarse alguna novedad, devuelve al encargado para que realice el ajuste respectivo.</t>
  </si>
  <si>
    <t>En la actualización, seguimiento y monitoreo del primer cuatrimestre  del periodo 2024 se trabaja con cada una de las dependencias en la socialización  de cada una de las actividades, lo que ha permitido  contar con la información a tiempo  en la entrega de informes a los entes   de control, cada líder de proceso es responsable de coordinar los reportes dentro de los tiempos estipulados, con su respectivo seguimiento a cada proceso, con tiempo suficiente se envía recordatorio de  alistamiento de información con determinadas fechas, para proceder a socializar, revisar y emitir informes.</t>
  </si>
  <si>
    <t>En el cuatro trimestre se evidencia que los controles y las acciones se han ejecutado de manera adecuada,  toda vez que el riesgo no se ha materializado.
Se han dado respuesta oportuna y de ,manera adecuada a los órganos de control que han solicitado información a la entidad, como lo fue el reporte del FURAG e información para la junta directiva.</t>
  </si>
  <si>
    <t>En el cuatro trimestre se evidencia que los controles y las acciones se han ejecutado de manera adecuada,  toda vez que el riesgo no se ha materializado.
Se han dado respuesta oportuna y de ,manera adecuada a los órganos de control que han solicitado información a la entidad, como lo fue la auditoria de contraloría e información para la junta directiva.</t>
  </si>
  <si>
    <t>Prestar el soporte técnico requerido  desde el rol de la dirección jurídica.</t>
  </si>
  <si>
    <t>Durante el monitoreo y seguimiento al riesgo  del primer cuatrimestre se tuvo presencia de la dirección jurídica en todos los comités evaluadores asumiendo el rol jurídico, se emitieron conceptos , a petición o solicitud  de los diferentes miembros del comité. 
El riesgo no se materializo por lo tanto los controles y acciones fueron efectivas.</t>
  </si>
  <si>
    <t>Durante el monitoreo y seguimiento al riesgo  del segundo cuatrimestre se tuvo presencia de la dirección jurídica en todos los comités evaluadores asumiendo el rol jurídico, se emitieron conceptos , a petición o solicitud  de los diferentes miembros del comité. 
El riesgo no se materializo por lo tanto los controles y acciones fueron efectivas.</t>
  </si>
  <si>
    <t>Durante el monitoreo del primer cuatrimestre del periodo 2024, se  observar que de todos los procesos que se pusieron en consideración para el estudio por parte del Comité de Contratación, se realizó la recomendación  de la modalidad de selección por parte de los miembros del comité en atención a lo establecido en el Manual de Contratación de la Entidad y las cuantías a contratar. Durante el primer cuatrimestre no se materializo el riesgo.</t>
  </si>
  <si>
    <t>Durante el cuatrimestre se realizó  por parte del Comité de Contratación recomendación  de la modalidad de selección,  ello teniendo en cuenta lo establecido en el Manual de Contratación de la Entidad y las cuantías a contratar, así mismo, el comité evaluador asignado para cada proceso de contratación recomendó la modalidad de selección correspondiente para cada proceso de conformidad con lo establecido en el manual, lo cual quedó plasmado en los Estudios Previos. Durante el cuatrimestre no se materializo el riesgo.</t>
  </si>
  <si>
    <t>Adecuada planeación del cronograma de la etapa pre contractual.</t>
  </si>
  <si>
    <t>En primer monitoreo y seguimiento del periodo enero - abril de 2024, Se establecieron los cronogramas de los diferentes procesos contractuales los cuales además fueron publicados en las diferentes plataformas de contratación, para garantizar la transparencia  dentro del proceso.</t>
  </si>
  <si>
    <r>
      <t xml:space="preserve">Desde la dirección jurídica se  vienen realizando recomendaciones a los  funcionarios que tienen a su cargo la supervisión de los contratos de prestación de servicios,  con el fin de evitar que por sus acciones se pueda configurar un contrato realidad, ello a través de los memorandos de radicado </t>
    </r>
    <r>
      <rPr>
        <sz val="9"/>
        <rFont val="Arial"/>
        <family val="2"/>
      </rPr>
      <t>202430198  de 22 de marzo de 2024 y  el 202430234 del 22 de abril de 2024.</t>
    </r>
    <r>
      <rPr>
        <sz val="9"/>
        <color rgb="FFFF0000"/>
        <rFont val="Arial"/>
        <family val="2"/>
      </rPr>
      <t xml:space="preserve"> </t>
    </r>
  </si>
  <si>
    <t>Desde la dirección jurídica reiteró recomendaciones con el fin de evitar acciones que puedan configurar la materialización de un  contrato realidad</t>
  </si>
  <si>
    <t>Desde la dirección jurídica reiteró mediante memorando de radicado 202430608 del 16 de diciembre de 2024, recomendaciones con el fin de evitar acciones que puedan configurar la materialización de un  contrato realidad</t>
  </si>
  <si>
    <t>Dirección Administrativa - Profesional Gestión TIC y Servicios Administrativos</t>
  </si>
  <si>
    <t>Dirección Administrativa Comunicaciones Gerencia Secretaria General</t>
  </si>
  <si>
    <t>Gerencia Secretaria General 
Jurídica
Control Interno Comunicaciones</t>
  </si>
  <si>
    <t xml:space="preserve">Dirección Jurídica y Apoderados Judiciales </t>
  </si>
  <si>
    <t>Director Financiero</t>
  </si>
  <si>
    <t>Dirección de Gestión Social y Mercadeo.
Secretaria General.</t>
  </si>
  <si>
    <t xml:space="preserve">Dirección de Gestión Social </t>
  </si>
  <si>
    <t>Dirección Administrativa - Profesional Gestión TIC y Servicios Administrativos - Profesional CAD</t>
  </si>
  <si>
    <t>CATASTROFICO</t>
  </si>
  <si>
    <t>MAYOR</t>
  </si>
  <si>
    <t>MENOR</t>
  </si>
  <si>
    <t>X</t>
  </si>
  <si>
    <t>Cuenta de Zona de riesgo  residual</t>
  </si>
  <si>
    <t>moderado</t>
  </si>
  <si>
    <t>Reclasificacion</t>
  </si>
  <si>
    <t>Riesgos Fiscales</t>
  </si>
  <si>
    <t>Riesgos de Seguridad digital</t>
  </si>
  <si>
    <t>Riesgos de contratacion</t>
  </si>
  <si>
    <t>Riesgos de corrupcion</t>
  </si>
  <si>
    <t>Riesgos de procesos</t>
  </si>
  <si>
    <t>Total</t>
  </si>
  <si>
    <t>Riesgo Residual</t>
  </si>
  <si>
    <t>corrupcion</t>
  </si>
  <si>
    <t>Cuenta de Responsable</t>
  </si>
  <si>
    <t>FISCALES</t>
  </si>
  <si>
    <t>ZONA DE RIESGO INEHERENTE</t>
  </si>
  <si>
    <t xml:space="preserve">TOTAL RIESGOS </t>
  </si>
  <si>
    <t>TOTAL RIESGOS INDENTIFICADOS</t>
  </si>
  <si>
    <t>PESO PORCENTUAL</t>
  </si>
  <si>
    <t xml:space="preserve">Gestionados </t>
  </si>
  <si>
    <t>Materializados</t>
  </si>
  <si>
    <t>EFECTIVIDAD</t>
  </si>
  <si>
    <t>Contratacion</t>
  </si>
  <si>
    <t>seguridad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</si>
</sst>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rgb="FF000000"/>
      <name val="Times New Roman"/>
      <charset val="204"/>
    </font>
    <font>
      <sz val="9"/>
      <name val="Arial"/>
      <family val="2"/>
    </font>
    <font>
      <b/>
      <sz val="9"/>
      <name val="Arial"/>
      <family val="2"/>
    </font>
    <font>
      <sz val="9"/>
      <color rgb="FF000000"/>
      <name val="Arial"/>
      <family val="2"/>
    </font>
    <font>
      <i/>
      <sz val="9"/>
      <name val="Arial"/>
      <family val="2"/>
    </font>
    <font>
      <b/>
      <sz val="18"/>
      <name val="Arial"/>
      <family val="2"/>
    </font>
    <font>
      <sz val="8"/>
      <name val="Times New Roman"/>
      <family val="1"/>
    </font>
    <font>
      <sz val="10"/>
      <name val="Arial"/>
      <family val="2"/>
    </font>
    <font>
      <sz val="10"/>
      <color rgb="FF000000"/>
      <name val="Times New Roman"/>
      <family val="1"/>
    </font>
    <font>
      <sz val="9"/>
      <color theme="1"/>
      <name val="Arial"/>
      <family val="2"/>
    </font>
    <font>
      <b/>
      <sz val="8"/>
      <name val="Arial"/>
      <family val="2"/>
    </font>
    <font>
      <b/>
      <sz val="10"/>
      <name val="Arial"/>
      <family val="2"/>
    </font>
    <font>
      <sz val="12"/>
      <name val="Calibri"/>
      <family val="2"/>
      <scheme val="minor"/>
    </font>
    <font>
      <b/>
      <sz val="12"/>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sz val="8"/>
      <color rgb="FF000000"/>
      <name val="Calibri"/>
      <family val="2"/>
      <scheme val="minor"/>
    </font>
    <font>
      <sz val="8"/>
      <name val="Calibri"/>
      <family val="2"/>
      <scheme val="minor"/>
    </font>
    <font>
      <b/>
      <sz val="16"/>
      <color rgb="FF000000"/>
      <name val="Calibri"/>
      <family val="2"/>
      <scheme val="minor"/>
    </font>
    <font>
      <b/>
      <sz val="10"/>
      <color rgb="FF000000"/>
      <name val="Arial"/>
      <family val="2"/>
    </font>
    <font>
      <b/>
      <sz val="10"/>
      <color theme="1"/>
      <name val="Arial"/>
      <family val="2"/>
    </font>
    <font>
      <sz val="10"/>
      <color theme="0"/>
      <name val="Arial"/>
      <family val="2"/>
    </font>
    <font>
      <b/>
      <sz val="16"/>
      <name val="Arial"/>
      <family val="2"/>
    </font>
    <font>
      <sz val="11"/>
      <color theme="0"/>
      <name val="Arial"/>
      <family val="2"/>
    </font>
    <font>
      <sz val="8"/>
      <name val="Arial"/>
      <family val="2"/>
    </font>
    <font>
      <sz val="8"/>
      <color rgb="FF000000"/>
      <name val="Arial"/>
      <family val="2"/>
    </font>
    <font>
      <b/>
      <sz val="11"/>
      <color rgb="FF000000"/>
      <name val="Calibri"/>
      <family val="2"/>
    </font>
    <font>
      <sz val="11"/>
      <name val="Arial"/>
      <family val="2"/>
    </font>
    <font>
      <sz val="10"/>
      <name val="Times New Roman"/>
      <family val="1"/>
    </font>
    <font>
      <b/>
      <sz val="10"/>
      <name val="Times New Roman"/>
      <family val="1"/>
    </font>
    <font>
      <sz val="9"/>
      <color theme="0"/>
      <name val="Arial"/>
      <family val="2"/>
    </font>
    <font>
      <b/>
      <sz val="18"/>
      <color theme="0"/>
      <name val="Arial"/>
      <family val="2"/>
    </font>
    <font>
      <b/>
      <sz val="12"/>
      <color theme="0"/>
      <name val="Arial"/>
      <family val="2"/>
    </font>
    <font>
      <sz val="9"/>
      <color rgb="FFFF0000"/>
      <name val="Arial"/>
      <family val="2"/>
    </font>
    <font>
      <sz val="10"/>
      <color rgb="FF000000"/>
      <name val="Arial"/>
      <family val="2"/>
    </font>
    <font>
      <sz val="22"/>
      <color rgb="FF000000"/>
      <name val="Times New Roman"/>
      <family val="1"/>
    </font>
    <font>
      <b/>
      <sz val="10"/>
      <color rgb="FF000000"/>
      <name val="Times New Roman"/>
      <family val="1"/>
    </font>
    <font>
      <b/>
      <sz val="10"/>
      <color rgb="FFFFFFFF"/>
      <name val="Times New Roman"/>
      <family val="1"/>
    </font>
  </fonts>
  <fills count="2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rgb="FF00FA71"/>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9999"/>
        <bgColor indexed="64"/>
      </patternFill>
    </fill>
    <fill>
      <patternFill patternType="solid">
        <fgColor rgb="FFDDFF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DCE6F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
      <left style="double">
        <color auto="1"/>
      </left>
      <right/>
      <top/>
      <bottom/>
      <diagonal/>
    </border>
    <border>
      <left/>
      <right style="double">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7" fillId="0" borderId="0"/>
    <xf numFmtId="9" fontId="8" fillId="0" borderId="0" applyFont="0" applyFill="0" applyBorder="0" applyAlignment="0" applyProtection="0"/>
    <xf numFmtId="0" fontId="8" fillId="0" borderId="0"/>
  </cellStyleXfs>
  <cellXfs count="301">
    <xf numFmtId="0" fontId="0" fillId="0" borderId="0" xfId="0"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hidden="1"/>
    </xf>
    <xf numFmtId="0" fontId="5"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7" fillId="0" borderId="10" xfId="0" applyFont="1" applyBorder="1" applyAlignment="1" applyProtection="1">
      <alignment horizontal="left" vertical="center" wrapText="1"/>
      <protection locked="0"/>
    </xf>
    <xf numFmtId="0" fontId="7" fillId="15" borderId="10" xfId="0" applyFont="1" applyFill="1" applyBorder="1" applyAlignment="1" applyProtection="1">
      <alignment horizontal="left" vertical="center" wrapText="1"/>
      <protection hidden="1"/>
    </xf>
    <xf numFmtId="0" fontId="7" fillId="3" borderId="10" xfId="0" applyFont="1" applyFill="1" applyBorder="1" applyAlignment="1" applyProtection="1">
      <alignment horizontal="left" vertical="center" wrapText="1"/>
      <protection hidden="1"/>
    </xf>
    <xf numFmtId="0" fontId="7" fillId="10" borderId="10" xfId="0" applyFont="1" applyFill="1" applyBorder="1" applyAlignment="1" applyProtection="1">
      <alignment horizontal="left" vertical="center" wrapText="1"/>
      <protection hidden="1"/>
    </xf>
    <xf numFmtId="0" fontId="7" fillId="7" borderId="10" xfId="0" applyFont="1" applyFill="1" applyBorder="1" applyAlignment="1" applyProtection="1">
      <alignment horizontal="left" vertical="center" wrapText="1"/>
      <protection hidden="1"/>
    </xf>
    <xf numFmtId="0" fontId="7" fillId="8" borderId="10" xfId="0" applyFont="1" applyFill="1" applyBorder="1" applyAlignment="1" applyProtection="1">
      <alignment horizontal="left" vertical="center" wrapText="1"/>
      <protection hidden="1"/>
    </xf>
    <xf numFmtId="0" fontId="12" fillId="0" borderId="0" xfId="1" applyFont="1" applyAlignment="1">
      <alignment vertical="center"/>
    </xf>
    <xf numFmtId="0" fontId="12" fillId="0" borderId="0" xfId="1" applyFont="1" applyAlignment="1">
      <alignment vertical="center" wrapText="1"/>
    </xf>
    <xf numFmtId="0" fontId="12" fillId="0" borderId="0" xfId="1" applyFont="1" applyAlignment="1">
      <alignment horizontal="center" vertical="center" wrapText="1"/>
    </xf>
    <xf numFmtId="0" fontId="13" fillId="0" borderId="14" xfId="1" applyFont="1" applyBorder="1" applyAlignment="1">
      <alignment horizontal="center" vertical="center"/>
    </xf>
    <xf numFmtId="0" fontId="13" fillId="4" borderId="14" xfId="1" applyFont="1" applyFill="1" applyBorder="1" applyAlignment="1">
      <alignment horizontal="center" vertical="center" wrapText="1"/>
    </xf>
    <xf numFmtId="0" fontId="13" fillId="0" borderId="0" xfId="1" applyFont="1" applyAlignment="1">
      <alignment horizontal="center" vertical="center"/>
    </xf>
    <xf numFmtId="0" fontId="14" fillId="15" borderId="14" xfId="1" applyFont="1" applyFill="1" applyBorder="1" applyAlignment="1">
      <alignment horizontal="center" vertical="center" wrapText="1"/>
    </xf>
    <xf numFmtId="0" fontId="12" fillId="0" borderId="14" xfId="1" applyFont="1" applyBorder="1" applyAlignment="1">
      <alignment vertical="center" wrapText="1"/>
    </xf>
    <xf numFmtId="9" fontId="12" fillId="0" borderId="14" xfId="1" applyNumberFormat="1" applyFont="1" applyBorder="1" applyAlignment="1">
      <alignment horizontal="center" vertical="center" wrapText="1"/>
    </xf>
    <xf numFmtId="0" fontId="14" fillId="3" borderId="14" xfId="1" applyFont="1" applyFill="1" applyBorder="1" applyAlignment="1" applyProtection="1">
      <alignment horizontal="center" vertical="center" wrapText="1"/>
      <protection locked="0"/>
    </xf>
    <xf numFmtId="0" fontId="14" fillId="10" borderId="14" xfId="1" applyFont="1" applyFill="1" applyBorder="1" applyAlignment="1">
      <alignment horizontal="center" vertical="center" wrapText="1"/>
    </xf>
    <xf numFmtId="0" fontId="14" fillId="11" borderId="14" xfId="1" applyFont="1" applyFill="1" applyBorder="1" applyAlignment="1">
      <alignment horizontal="center" vertical="center" wrapText="1"/>
    </xf>
    <xf numFmtId="0" fontId="14" fillId="8" borderId="14" xfId="1" applyFont="1" applyFill="1" applyBorder="1" applyAlignment="1">
      <alignment horizontal="center" vertical="center" wrapText="1"/>
    </xf>
    <xf numFmtId="0" fontId="13" fillId="0" borderId="15" xfId="1" applyFont="1" applyBorder="1" applyAlignment="1">
      <alignment horizontal="center" vertical="center"/>
    </xf>
    <xf numFmtId="0" fontId="13" fillId="4" borderId="15" xfId="1" applyFont="1" applyFill="1" applyBorder="1" applyAlignment="1">
      <alignment horizontal="center" vertical="center" wrapText="1"/>
    </xf>
    <xf numFmtId="0" fontId="12" fillId="18" borderId="1" xfId="0" applyFont="1" applyFill="1" applyBorder="1" applyAlignment="1" applyProtection="1">
      <alignment horizontal="left" vertical="center" wrapText="1"/>
      <protection locked="0"/>
    </xf>
    <xf numFmtId="0" fontId="12" fillId="17" borderId="1" xfId="0" applyFont="1" applyFill="1" applyBorder="1" applyAlignment="1" applyProtection="1">
      <alignment horizontal="left" vertical="center" wrapText="1"/>
      <protection locked="0"/>
    </xf>
    <xf numFmtId="0" fontId="12" fillId="19" borderId="1" xfId="0" applyFont="1" applyFill="1" applyBorder="1" applyAlignment="1" applyProtection="1">
      <alignment horizontal="center" vertical="top" wrapText="1"/>
      <protection locked="0"/>
    </xf>
    <xf numFmtId="0" fontId="12" fillId="20" borderId="1" xfId="0" applyFont="1" applyFill="1" applyBorder="1" applyAlignment="1" applyProtection="1">
      <alignment horizontal="left" vertical="center" wrapText="1"/>
      <protection locked="0"/>
    </xf>
    <xf numFmtId="0" fontId="5" fillId="6" borderId="8"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2" fillId="6" borderId="8" xfId="0" applyFont="1" applyFill="1" applyBorder="1" applyAlignment="1">
      <alignment vertical="center" wrapText="1"/>
    </xf>
    <xf numFmtId="0" fontId="1" fillId="0" borderId="1" xfId="0" applyFont="1" applyBorder="1" applyAlignment="1" applyProtection="1">
      <alignment horizontal="left" vertical="center" wrapText="1"/>
      <protection locked="0"/>
    </xf>
    <xf numFmtId="0" fontId="11" fillId="8" borderId="11" xfId="0" applyFont="1" applyFill="1" applyBorder="1" applyAlignment="1" applyProtection="1">
      <alignment horizontal="center" vertical="center" wrapText="1"/>
      <protection locked="0"/>
    </xf>
    <xf numFmtId="1" fontId="11" fillId="11" borderId="18" xfId="0" applyNumberFormat="1" applyFont="1" applyFill="1" applyBorder="1" applyAlignment="1" applyProtection="1">
      <alignment horizontal="center" vertical="center" wrapText="1"/>
      <protection locked="0"/>
    </xf>
    <xf numFmtId="1" fontId="11" fillId="11" borderId="19" xfId="0" applyNumberFormat="1" applyFont="1" applyFill="1" applyBorder="1" applyAlignment="1" applyProtection="1">
      <alignment horizontal="center" vertical="center" wrapText="1"/>
      <protection locked="0"/>
    </xf>
    <xf numFmtId="1" fontId="11" fillId="8" borderId="20" xfId="0" applyNumberFormat="1"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0" fontId="11" fillId="11" borderId="11" xfId="0" applyFont="1" applyFill="1" applyBorder="1" applyAlignment="1" applyProtection="1">
      <alignment horizontal="center" vertical="center" wrapText="1"/>
      <protection locked="0"/>
    </xf>
    <xf numFmtId="1" fontId="11" fillId="10" borderId="21" xfId="0" applyNumberFormat="1" applyFont="1" applyFill="1" applyBorder="1" applyAlignment="1" applyProtection="1">
      <alignment horizontal="center" vertical="center" wrapText="1"/>
      <protection locked="0"/>
    </xf>
    <xf numFmtId="1" fontId="11" fillId="10" borderId="1" xfId="0" applyNumberFormat="1" applyFont="1" applyFill="1" applyBorder="1" applyAlignment="1" applyProtection="1">
      <alignment horizontal="center" vertical="center" wrapText="1"/>
      <protection locked="0"/>
    </xf>
    <xf numFmtId="1" fontId="11" fillId="11" borderId="1" xfId="0" applyNumberFormat="1" applyFont="1" applyFill="1" applyBorder="1" applyAlignment="1" applyProtection="1">
      <alignment horizontal="center" vertical="center" wrapText="1"/>
      <protection locked="0"/>
    </xf>
    <xf numFmtId="1" fontId="11" fillId="8" borderId="22" xfId="0" applyNumberFormat="1" applyFont="1" applyFill="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1" fontId="11" fillId="15" borderId="21" xfId="0" applyNumberFormat="1"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1" fontId="11" fillId="15" borderId="23" xfId="0" applyNumberFormat="1" applyFont="1" applyFill="1" applyBorder="1" applyAlignment="1" applyProtection="1">
      <alignment horizontal="center" vertical="center" wrapText="1"/>
      <protection locked="0"/>
    </xf>
    <xf numFmtId="1" fontId="11" fillId="15" borderId="24" xfId="0" applyNumberFormat="1" applyFont="1" applyFill="1" applyBorder="1" applyAlignment="1" applyProtection="1">
      <alignment horizontal="center" vertical="center" wrapText="1"/>
      <protection locked="0"/>
    </xf>
    <xf numFmtId="1" fontId="11" fillId="10" borderId="24" xfId="0" applyNumberFormat="1" applyFont="1" applyFill="1" applyBorder="1" applyAlignment="1" applyProtection="1">
      <alignment horizontal="center" vertical="center" wrapText="1"/>
      <protection locked="0"/>
    </xf>
    <xf numFmtId="1" fontId="11" fillId="8" borderId="25"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0" fontId="7" fillId="0" borderId="0" xfId="0" applyFont="1" applyAlignment="1" applyProtection="1">
      <alignment vertical="top" wrapText="1"/>
      <protection locked="0"/>
    </xf>
    <xf numFmtId="0" fontId="11" fillId="15" borderId="15" xfId="0" applyFont="1" applyFill="1" applyBorder="1" applyAlignment="1" applyProtection="1">
      <alignment horizontal="center" vertical="top" wrapText="1"/>
      <protection locked="0"/>
    </xf>
    <xf numFmtId="0" fontId="11" fillId="3" borderId="15" xfId="0" applyFont="1" applyFill="1" applyBorder="1" applyAlignment="1" applyProtection="1">
      <alignment horizontal="center" vertical="top" wrapText="1"/>
      <protection locked="0"/>
    </xf>
    <xf numFmtId="0" fontId="11" fillId="10" borderId="15" xfId="0" applyFont="1" applyFill="1" applyBorder="1" applyAlignment="1" applyProtection="1">
      <alignment horizontal="center" vertical="top" wrapText="1"/>
      <protection locked="0"/>
    </xf>
    <xf numFmtId="0" fontId="11" fillId="8" borderId="15" xfId="0" applyFont="1" applyFill="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11" fillId="15" borderId="14"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1" fillId="3" borderId="14" xfId="0" applyFont="1" applyFill="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11" fillId="10" borderId="14"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8" borderId="14" xfId="0" applyFont="1" applyFill="1" applyBorder="1" applyAlignment="1" applyProtection="1">
      <alignment horizontal="center" vertical="center" wrapText="1"/>
      <protection locked="0"/>
    </xf>
    <xf numFmtId="1" fontId="10" fillId="11" borderId="19" xfId="0" applyNumberFormat="1" applyFont="1" applyFill="1" applyBorder="1" applyAlignment="1" applyProtection="1">
      <alignment horizontal="center" vertical="center" wrapText="1"/>
      <protection locked="0"/>
    </xf>
    <xf numFmtId="1" fontId="10" fillId="11" borderId="1" xfId="0" applyNumberFormat="1" applyFont="1" applyFill="1" applyBorder="1" applyAlignment="1" applyProtection="1">
      <alignment horizontal="center" vertical="center" wrapText="1"/>
      <protection locked="0"/>
    </xf>
    <xf numFmtId="1" fontId="10" fillId="11" borderId="24" xfId="0" applyNumberFormat="1" applyFont="1" applyFill="1" applyBorder="1" applyAlignment="1" applyProtection="1">
      <alignment horizontal="center" vertical="center" wrapText="1"/>
      <protection locked="0"/>
    </xf>
    <xf numFmtId="0" fontId="10" fillId="11" borderId="15" xfId="0" applyFont="1" applyFill="1" applyBorder="1" applyAlignment="1" applyProtection="1">
      <alignment horizontal="center" vertical="top" wrapText="1"/>
      <protection locked="0"/>
    </xf>
    <xf numFmtId="0" fontId="25" fillId="0" borderId="0" xfId="0" applyFont="1" applyAlignment="1" applyProtection="1">
      <alignment wrapText="1"/>
      <protection locked="0"/>
    </xf>
    <xf numFmtId="0" fontId="25" fillId="0" borderId="0" xfId="0" applyFont="1" applyAlignment="1" applyProtection="1">
      <alignment horizontal="left" vertical="top" wrapText="1"/>
      <protection locked="0"/>
    </xf>
    <xf numFmtId="1" fontId="10" fillId="8" borderId="13" xfId="0" applyNumberFormat="1" applyFont="1" applyFill="1" applyBorder="1" applyAlignment="1" applyProtection="1">
      <alignment horizontal="center" vertical="center" wrapText="1"/>
      <protection locked="0"/>
    </xf>
    <xf numFmtId="1" fontId="10" fillId="11" borderId="13" xfId="0" applyNumberFormat="1" applyFont="1" applyFill="1" applyBorder="1" applyAlignment="1" applyProtection="1">
      <alignment horizontal="center" vertical="center" wrapText="1"/>
      <protection locked="0"/>
    </xf>
    <xf numFmtId="1" fontId="10" fillId="10" borderId="13" xfId="0" applyNumberFormat="1" applyFont="1" applyFill="1" applyBorder="1" applyAlignment="1" applyProtection="1">
      <alignment horizontal="center" vertical="center" wrapText="1"/>
      <protection locked="0"/>
    </xf>
    <xf numFmtId="1" fontId="10" fillId="15" borderId="13"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1" fillId="0" borderId="1" xfId="0" applyFont="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Alignment="1" applyProtection="1">
      <alignment horizontal="left" vertical="top" wrapText="1"/>
      <protection locked="0"/>
    </xf>
    <xf numFmtId="1" fontId="3" fillId="2" borderId="1" xfId="0" applyNumberFormat="1" applyFont="1" applyFill="1" applyBorder="1" applyAlignment="1" applyProtection="1">
      <alignment horizontal="center" vertical="center" wrapText="1" shrinkToFi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0" xfId="0" applyFont="1" applyAlignment="1" applyProtection="1">
      <alignment horizontal="center" vertical="top" wrapText="1"/>
      <protection locked="0"/>
    </xf>
    <xf numFmtId="0" fontId="26"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22" fillId="0" borderId="1" xfId="0" applyFont="1" applyBorder="1" applyProtection="1">
      <protection locked="0"/>
    </xf>
    <xf numFmtId="0" fontId="24" fillId="0" borderId="0" xfId="0" applyFont="1" applyProtection="1">
      <protection locked="0"/>
    </xf>
    <xf numFmtId="9" fontId="1" fillId="0" borderId="1" xfId="2" applyFont="1" applyFill="1" applyBorder="1" applyAlignment="1" applyProtection="1">
      <alignment horizontal="center" vertical="center" wrapText="1"/>
      <protection hidden="1"/>
    </xf>
    <xf numFmtId="9" fontId="1"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16" fillId="0" borderId="0" xfId="0" applyFont="1" applyAlignment="1" applyProtection="1">
      <alignment horizontal="left" vertical="top"/>
      <protection locked="0"/>
    </xf>
    <xf numFmtId="0" fontId="16" fillId="0" borderId="0" xfId="0" applyFont="1" applyAlignment="1" applyProtection="1">
      <alignment vertical="top"/>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6" fillId="4"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protection locked="0"/>
    </xf>
    <xf numFmtId="0" fontId="16" fillId="0" borderId="1" xfId="0" applyFont="1" applyBorder="1" applyAlignment="1" applyProtection="1">
      <alignment horizontal="center" vertical="center"/>
      <protection locked="0"/>
    </xf>
    <xf numFmtId="9" fontId="16" fillId="0" borderId="1" xfId="2"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7" fillId="20" borderId="1" xfId="0" applyFont="1" applyFill="1" applyBorder="1" applyAlignment="1" applyProtection="1">
      <alignment horizontal="center" vertical="center" wrapText="1"/>
      <protection locked="0"/>
    </xf>
    <xf numFmtId="9" fontId="15" fillId="0" borderId="1" xfId="2" applyFont="1" applyBorder="1" applyAlignment="1" applyProtection="1">
      <alignment horizontal="center" vertical="center"/>
      <protection hidden="1"/>
    </xf>
    <xf numFmtId="0" fontId="16" fillId="0" borderId="0" xfId="0" applyFont="1" applyAlignment="1" applyProtection="1">
      <alignment horizontal="left" vertical="top"/>
      <protection hidden="1"/>
    </xf>
    <xf numFmtId="9" fontId="27" fillId="0" borderId="0" xfId="2" applyFont="1" applyAlignment="1" applyProtection="1">
      <alignment horizontal="center" vertical="center"/>
      <protection hidden="1"/>
    </xf>
    <xf numFmtId="1" fontId="11" fillId="11" borderId="26" xfId="0" applyNumberFormat="1" applyFont="1" applyFill="1" applyBorder="1" applyAlignment="1" applyProtection="1">
      <alignment horizontal="center" vertical="center" wrapText="1"/>
      <protection locked="0"/>
    </xf>
    <xf numFmtId="1" fontId="11" fillId="10" borderId="6" xfId="0" applyNumberFormat="1" applyFont="1" applyFill="1" applyBorder="1" applyAlignment="1" applyProtection="1">
      <alignment horizontal="center" vertical="center" wrapText="1"/>
      <protection locked="0"/>
    </xf>
    <xf numFmtId="1" fontId="11" fillId="15" borderId="6" xfId="0" applyNumberFormat="1" applyFont="1" applyFill="1" applyBorder="1" applyAlignment="1" applyProtection="1">
      <alignment horizontal="center" vertical="center" wrapText="1"/>
      <protection locked="0"/>
    </xf>
    <xf numFmtId="1" fontId="11" fillId="15" borderId="27"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top" wrapText="1"/>
      <protection locked="0"/>
    </xf>
    <xf numFmtId="0" fontId="28" fillId="0" borderId="0" xfId="0" applyFont="1" applyProtection="1">
      <protection locked="0"/>
    </xf>
    <xf numFmtId="0" fontId="1" fillId="2" borderId="0" xfId="0" applyFont="1" applyFill="1" applyAlignment="1" applyProtection="1">
      <alignment horizontal="center" vertical="top" wrapText="1"/>
      <protection locked="0"/>
    </xf>
    <xf numFmtId="0" fontId="1" fillId="2"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left" vertical="top"/>
      <protection locked="0"/>
    </xf>
    <xf numFmtId="0" fontId="29" fillId="0" borderId="0" xfId="0" applyFont="1" applyAlignment="1">
      <alignment horizontal="left" vertical="top"/>
    </xf>
    <xf numFmtId="0" fontId="29" fillId="14" borderId="0" xfId="0" applyFont="1" applyFill="1" applyAlignment="1">
      <alignment horizontal="left" vertical="top"/>
    </xf>
    <xf numFmtId="0" fontId="29" fillId="3" borderId="0" xfId="0" applyFont="1" applyFill="1" applyAlignment="1">
      <alignment horizontal="left" vertical="top"/>
    </xf>
    <xf numFmtId="0" fontId="29" fillId="10" borderId="0" xfId="0" applyFont="1" applyFill="1" applyAlignment="1">
      <alignment horizontal="left" vertical="top"/>
    </xf>
    <xf numFmtId="0" fontId="29" fillId="11" borderId="0" xfId="0" applyFont="1" applyFill="1" applyAlignment="1">
      <alignment horizontal="left" vertical="top"/>
    </xf>
    <xf numFmtId="0" fontId="29" fillId="8" borderId="0" xfId="0" applyFont="1" applyFill="1" applyAlignment="1">
      <alignment horizontal="left" vertical="top"/>
    </xf>
    <xf numFmtId="0" fontId="30" fillId="14" borderId="0" xfId="0" applyFont="1" applyFill="1" applyAlignment="1">
      <alignment horizontal="left" vertical="top"/>
    </xf>
    <xf numFmtId="0" fontId="30" fillId="10" borderId="0" xfId="0" applyFont="1" applyFill="1" applyAlignment="1">
      <alignment horizontal="left" vertical="top"/>
    </xf>
    <xf numFmtId="0" fontId="30" fillId="11" borderId="0" xfId="0" applyFont="1" applyFill="1" applyAlignment="1">
      <alignment horizontal="left" vertical="top"/>
    </xf>
    <xf numFmtId="0" fontId="30" fillId="8" borderId="0" xfId="0" applyFont="1" applyFill="1" applyAlignment="1">
      <alignment horizontal="left" vertical="top"/>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pplyProtection="1">
      <alignment vertical="center"/>
      <protection hidden="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vertical="center" wrapText="1"/>
      <protection locked="0"/>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vertical="center" wrapText="1"/>
    </xf>
    <xf numFmtId="0" fontId="3" fillId="2" borderId="0" xfId="0" applyFont="1" applyFill="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1" fillId="8" borderId="0" xfId="0" applyFont="1" applyFill="1" applyAlignment="1" applyProtection="1">
      <alignment horizontal="center" vertical="center" wrapText="1"/>
      <protection locked="0"/>
    </xf>
    <xf numFmtId="0" fontId="11" fillId="11" borderId="0" xfId="0" applyFont="1" applyFill="1" applyAlignment="1" applyProtection="1">
      <alignment horizontal="center" vertical="center" wrapText="1"/>
      <protection locked="0"/>
    </xf>
    <xf numFmtId="0" fontId="11" fillId="10"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9"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9" fillId="2" borderId="19"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3" fillId="9"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0" fillId="0" borderId="1" xfId="0" pivotButton="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xf>
    <xf numFmtId="0" fontId="0" fillId="0" borderId="1" xfId="0" pivotButton="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33" fillId="21" borderId="33" xfId="0" applyFont="1" applyFill="1" applyBorder="1" applyAlignment="1" applyProtection="1">
      <alignment vertical="center" wrapText="1"/>
      <protection locked="0"/>
    </xf>
    <xf numFmtId="0" fontId="33" fillId="21" borderId="0" xfId="0" applyFont="1" applyFill="1" applyAlignment="1" applyProtection="1">
      <alignment vertical="center" wrapText="1"/>
      <protection locked="0"/>
    </xf>
    <xf numFmtId="0" fontId="33" fillId="21" borderId="34" xfId="0" applyFont="1" applyFill="1" applyBorder="1" applyAlignment="1" applyProtection="1">
      <alignment vertical="center" wrapText="1"/>
      <protection locked="0"/>
    </xf>
    <xf numFmtId="0" fontId="33" fillId="21" borderId="35" xfId="0" applyFont="1" applyFill="1" applyBorder="1" applyAlignment="1" applyProtection="1">
      <alignment vertical="center" wrapText="1"/>
      <protection locked="0"/>
    </xf>
    <xf numFmtId="0" fontId="0" fillId="2" borderId="1" xfId="0" applyFill="1" applyBorder="1" applyAlignment="1">
      <alignment horizontal="left" vertical="center" wrapText="1"/>
    </xf>
    <xf numFmtId="0" fontId="1" fillId="23" borderId="1" xfId="0" applyFont="1" applyFill="1" applyBorder="1" applyAlignment="1" applyProtection="1">
      <alignment horizontal="left" vertical="center" wrapText="1"/>
      <protection locked="0"/>
    </xf>
    <xf numFmtId="0" fontId="9"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0" fontId="3" fillId="23" borderId="1" xfId="0" applyFont="1" applyFill="1" applyBorder="1" applyAlignment="1">
      <alignment horizontal="left" vertical="center" wrapText="1"/>
    </xf>
    <xf numFmtId="0" fontId="3" fillId="23" borderId="24" xfId="0" applyFont="1" applyFill="1" applyBorder="1" applyAlignment="1" applyProtection="1">
      <alignment horizontal="center" vertical="center" wrapText="1"/>
      <protection locked="0"/>
    </xf>
    <xf numFmtId="0" fontId="3" fillId="23" borderId="1" xfId="0" applyFont="1" applyFill="1" applyBorder="1" applyAlignment="1">
      <alignment horizontal="center" vertical="center" wrapText="1"/>
    </xf>
    <xf numFmtId="0" fontId="1" fillId="23" borderId="5" xfId="0" applyFont="1" applyFill="1" applyBorder="1" applyAlignment="1" applyProtection="1">
      <alignment horizontal="left" vertical="center" wrapText="1"/>
      <protection locked="0"/>
    </xf>
    <xf numFmtId="0" fontId="9" fillId="23" borderId="1" xfId="0" applyFont="1" applyFill="1" applyBorder="1" applyAlignment="1" applyProtection="1">
      <alignment horizontal="left" vertical="center" wrapText="1"/>
      <protection locked="0"/>
    </xf>
    <xf numFmtId="0" fontId="33" fillId="21" borderId="0" xfId="0" applyFont="1" applyFill="1" applyAlignment="1" applyProtection="1">
      <alignment horizontal="left" vertical="center" wrapText="1"/>
      <protection locked="0"/>
    </xf>
    <xf numFmtId="0" fontId="33" fillId="21" borderId="35" xfId="0" applyFont="1" applyFill="1" applyBorder="1" applyAlignment="1" applyProtection="1">
      <alignment horizontal="left" vertical="center" wrapText="1"/>
      <protection locked="0"/>
    </xf>
    <xf numFmtId="49" fontId="1" fillId="2" borderId="1" xfId="1"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 fillId="0" borderId="1" xfId="1" applyNumberFormat="1" applyFont="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1" fontId="10" fillId="11" borderId="1" xfId="3" applyNumberFormat="1" applyFont="1" applyFill="1" applyBorder="1" applyAlignment="1" applyProtection="1">
      <alignment horizontal="center" vertical="center" wrapText="1"/>
      <protection locked="0"/>
    </xf>
    <xf numFmtId="0" fontId="0" fillId="0" borderId="0" xfId="0" pivotButton="1" applyAlignment="1">
      <alignment horizontal="left" vertical="top"/>
    </xf>
    <xf numFmtId="0" fontId="0" fillId="0" borderId="0" xfId="0" applyAlignment="1">
      <alignment horizontal="center" vertical="top"/>
    </xf>
    <xf numFmtId="0" fontId="0" fillId="24" borderId="1" xfId="0" applyFill="1" applyBorder="1" applyAlignment="1">
      <alignment horizontal="left" vertical="top"/>
    </xf>
    <xf numFmtId="0" fontId="0" fillId="24" borderId="1" xfId="0" applyFill="1" applyBorder="1" applyAlignment="1">
      <alignment horizontal="center" vertical="center"/>
    </xf>
    <xf numFmtId="0" fontId="0" fillId="9" borderId="1" xfId="0" applyFill="1" applyBorder="1" applyAlignment="1">
      <alignment horizontal="left" vertical="top"/>
    </xf>
    <xf numFmtId="0" fontId="0" fillId="9" borderId="1" xfId="0" applyFill="1" applyBorder="1" applyAlignment="1">
      <alignment horizontal="center" vertical="center"/>
    </xf>
    <xf numFmtId="0" fontId="20" fillId="25" borderId="45" xfId="0" applyFont="1" applyFill="1" applyBorder="1" applyAlignment="1">
      <alignment horizontal="center" vertical="center"/>
    </xf>
    <xf numFmtId="0" fontId="20" fillId="25" borderId="38" xfId="0" applyFont="1" applyFill="1" applyBorder="1" applyAlignment="1">
      <alignment horizontal="center" vertical="center"/>
    </xf>
    <xf numFmtId="0" fontId="35" fillId="0" borderId="46" xfId="0" applyFont="1" applyBorder="1" applyAlignment="1">
      <alignment horizontal="center" vertical="center"/>
    </xf>
    <xf numFmtId="0" fontId="35" fillId="0" borderId="44" xfId="0" applyFont="1" applyBorder="1" applyAlignment="1">
      <alignment horizontal="center" vertical="center"/>
    </xf>
    <xf numFmtId="0" fontId="20" fillId="25" borderId="46" xfId="0" applyFont="1" applyFill="1" applyBorder="1" applyAlignment="1">
      <alignment horizontal="center" vertical="center"/>
    </xf>
    <xf numFmtId="0" fontId="20" fillId="25" borderId="44" xfId="0" applyFont="1" applyFill="1" applyBorder="1" applyAlignment="1">
      <alignment horizontal="center" vertical="center"/>
    </xf>
    <xf numFmtId="0" fontId="8" fillId="0" borderId="0" xfId="0" applyFont="1" applyAlignment="1">
      <alignment horizontal="left" vertical="top"/>
    </xf>
    <xf numFmtId="1" fontId="10" fillId="8" borderId="1" xfId="3" applyNumberFormat="1" applyFont="1" applyFill="1" applyBorder="1" applyAlignment="1" applyProtection="1">
      <alignment horizontal="center" vertical="center" wrapText="1"/>
      <protection locked="0"/>
    </xf>
    <xf numFmtId="0" fontId="37" fillId="0" borderId="1" xfId="0" applyFont="1" applyBorder="1" applyAlignment="1">
      <alignment horizontal="center" vertical="top"/>
    </xf>
    <xf numFmtId="1" fontId="10" fillId="10" borderId="1" xfId="3" applyNumberFormat="1" applyFont="1" applyFill="1" applyBorder="1" applyAlignment="1" applyProtection="1">
      <alignment horizontal="center" vertical="center" wrapText="1"/>
      <protection locked="0"/>
    </xf>
    <xf numFmtId="1" fontId="10" fillId="15" borderId="1" xfId="3" applyNumberFormat="1" applyFont="1" applyFill="1" applyBorder="1" applyAlignment="1" applyProtection="1">
      <alignment horizontal="center" vertical="center" wrapText="1"/>
      <protection locked="0"/>
    </xf>
    <xf numFmtId="9" fontId="37" fillId="0" borderId="1" xfId="0" applyNumberFormat="1" applyFont="1" applyBorder="1" applyAlignment="1">
      <alignment horizontal="center" vertical="top"/>
    </xf>
    <xf numFmtId="0" fontId="38" fillId="21" borderId="1" xfId="0" applyFont="1" applyFill="1" applyBorder="1" applyAlignment="1">
      <alignment horizontal="center" vertical="top"/>
    </xf>
    <xf numFmtId="9" fontId="38" fillId="21" borderId="1" xfId="0" applyNumberFormat="1" applyFont="1" applyFill="1" applyBorder="1" applyAlignment="1">
      <alignment horizontal="center" vertical="top"/>
    </xf>
    <xf numFmtId="0" fontId="8" fillId="15" borderId="1" xfId="0" applyFont="1" applyFill="1" applyBorder="1" applyAlignment="1">
      <alignment horizontal="left" vertical="top"/>
    </xf>
    <xf numFmtId="0" fontId="8" fillId="8" borderId="1" xfId="0" applyFont="1" applyFill="1" applyBorder="1" applyAlignment="1">
      <alignment horizontal="left" vertical="top"/>
    </xf>
    <xf numFmtId="0" fontId="11" fillId="6" borderId="9" xfId="0"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0" fillId="5" borderId="4" xfId="0" applyFont="1" applyFill="1" applyBorder="1" applyAlignment="1" applyProtection="1">
      <alignment horizontal="center" vertical="center" wrapText="1"/>
      <protection locked="0"/>
    </xf>
    <xf numFmtId="0" fontId="23" fillId="0" borderId="17" xfId="0" applyFont="1" applyBorder="1" applyAlignment="1" applyProtection="1">
      <alignment horizontal="center" vertical="center" textRotation="90" wrapText="1"/>
      <protection locked="0"/>
    </xf>
    <xf numFmtId="0" fontId="23" fillId="0" borderId="0" xfId="0" applyFont="1" applyAlignment="1" applyProtection="1">
      <alignment horizontal="center" vertical="top" wrapText="1"/>
      <protection locked="0"/>
    </xf>
    <xf numFmtId="0" fontId="21" fillId="12" borderId="10"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11" fillId="9" borderId="39" xfId="0" applyFont="1" applyFill="1" applyBorder="1" applyAlignment="1" applyProtection="1">
      <alignment horizontal="center" vertical="center" wrapText="1"/>
      <protection locked="0"/>
    </xf>
    <xf numFmtId="0" fontId="11" fillId="9" borderId="29" xfId="0" applyFont="1" applyFill="1" applyBorder="1" applyAlignment="1" applyProtection="1">
      <alignment horizontal="center" vertical="center" wrapText="1"/>
      <protection locked="0"/>
    </xf>
    <xf numFmtId="0" fontId="11" fillId="9" borderId="40"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1" fillId="12" borderId="10" xfId="0" applyFont="1" applyFill="1" applyBorder="1" applyAlignment="1" applyProtection="1">
      <alignment vertical="center" wrapText="1"/>
      <protection locked="0"/>
    </xf>
    <xf numFmtId="0" fontId="21" fillId="12" borderId="1" xfId="0" applyFont="1" applyFill="1" applyBorder="1" applyAlignment="1" applyProtection="1">
      <alignment vertical="center" wrapText="1"/>
      <protection locked="0"/>
    </xf>
    <xf numFmtId="0" fontId="11" fillId="13" borderId="2"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6" xfId="0" applyFont="1" applyFill="1" applyBorder="1" applyAlignment="1" applyProtection="1">
      <alignment horizontal="center" vertical="center" wrapText="1"/>
      <protection locked="0"/>
    </xf>
    <xf numFmtId="0" fontId="11" fillId="12" borderId="10"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2" fillId="12" borderId="10" xfId="0" applyFont="1" applyFill="1" applyBorder="1" applyAlignment="1" applyProtection="1">
      <alignment horizontal="center" vertical="center" wrapText="1"/>
      <protection locked="0"/>
    </xf>
    <xf numFmtId="0" fontId="2" fillId="12" borderId="1" xfId="0" applyFont="1" applyFill="1" applyBorder="1" applyAlignment="1" applyProtection="1">
      <alignment horizontal="center" vertical="center" wrapText="1"/>
      <protection locked="0"/>
    </xf>
    <xf numFmtId="0" fontId="11" fillId="6" borderId="28"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2" fillId="22" borderId="41" xfId="0" applyFont="1" applyFill="1" applyBorder="1" applyAlignment="1" applyProtection="1">
      <alignment horizontal="center" vertical="center" wrapText="1"/>
      <protection locked="0"/>
    </xf>
    <xf numFmtId="0" fontId="2" fillId="22" borderId="42" xfId="0" applyFont="1" applyFill="1" applyBorder="1" applyAlignment="1" applyProtection="1">
      <alignment horizontal="center" vertical="center" wrapText="1"/>
      <protection locked="0"/>
    </xf>
    <xf numFmtId="0" fontId="2" fillId="22" borderId="43" xfId="0" applyFont="1" applyFill="1" applyBorder="1" applyAlignment="1" applyProtection="1">
      <alignment horizontal="center" vertical="center" wrapText="1"/>
      <protection locked="0"/>
    </xf>
    <xf numFmtId="0" fontId="32" fillId="21" borderId="30" xfId="0" applyFont="1" applyFill="1" applyBorder="1" applyAlignment="1" applyProtection="1">
      <alignment horizontal="center" vertical="center"/>
      <protection locked="0"/>
    </xf>
    <xf numFmtId="0" fontId="32" fillId="21" borderId="31" xfId="0" applyFont="1" applyFill="1" applyBorder="1" applyAlignment="1" applyProtection="1">
      <alignment horizontal="center" vertical="center"/>
      <protection locked="0"/>
    </xf>
    <xf numFmtId="0" fontId="32" fillId="21" borderId="33" xfId="0" applyFont="1" applyFill="1" applyBorder="1" applyAlignment="1" applyProtection="1">
      <alignment horizontal="center" vertical="center"/>
      <protection locked="0"/>
    </xf>
    <xf numFmtId="0" fontId="32" fillId="21" borderId="0" xfId="0" applyFont="1" applyFill="1" applyAlignment="1" applyProtection="1">
      <alignment horizontal="center" vertical="center"/>
      <protection locked="0"/>
    </xf>
    <xf numFmtId="0" fontId="32" fillId="21" borderId="34" xfId="0" applyFont="1" applyFill="1" applyBorder="1" applyAlignment="1" applyProtection="1">
      <alignment horizontal="center" vertical="center"/>
      <protection locked="0"/>
    </xf>
    <xf numFmtId="0" fontId="32" fillId="21" borderId="35" xfId="0" applyFont="1" applyFill="1" applyBorder="1" applyAlignment="1" applyProtection="1">
      <alignment horizontal="center" vertical="center"/>
      <protection locked="0"/>
    </xf>
    <xf numFmtId="0" fontId="33" fillId="21" borderId="36" xfId="0" applyFont="1" applyFill="1" applyBorder="1" applyAlignment="1" applyProtection="1">
      <alignment horizontal="left" vertical="center" wrapText="1"/>
      <protection locked="0"/>
    </xf>
    <xf numFmtId="0" fontId="33" fillId="21" borderId="37" xfId="0" applyFont="1" applyFill="1" applyBorder="1" applyAlignment="1" applyProtection="1">
      <alignment horizontal="left" vertical="center" wrapText="1"/>
      <protection locked="0"/>
    </xf>
    <xf numFmtId="0" fontId="33" fillId="21" borderId="38" xfId="0" applyFont="1" applyFill="1" applyBorder="1" applyAlignment="1" applyProtection="1">
      <alignment horizontal="left" vertical="center" wrapText="1"/>
      <protection locked="0"/>
    </xf>
    <xf numFmtId="0" fontId="33" fillId="21" borderId="30" xfId="0" applyFont="1" applyFill="1" applyBorder="1" applyAlignment="1" applyProtection="1">
      <alignment horizontal="left" vertical="center" wrapText="1"/>
      <protection locked="0"/>
    </xf>
    <xf numFmtId="0" fontId="33" fillId="21" borderId="31" xfId="0" applyFont="1" applyFill="1" applyBorder="1" applyAlignment="1" applyProtection="1">
      <alignment horizontal="left" vertical="center" wrapText="1"/>
      <protection locked="0"/>
    </xf>
    <xf numFmtId="0" fontId="33" fillId="21" borderId="32" xfId="0" applyFont="1" applyFill="1" applyBorder="1" applyAlignment="1" applyProtection="1">
      <alignment horizontal="left" vertical="center" wrapText="1"/>
      <protection locked="0"/>
    </xf>
    <xf numFmtId="0" fontId="33" fillId="21" borderId="33" xfId="0" applyFont="1" applyFill="1" applyBorder="1" applyAlignment="1" applyProtection="1">
      <alignment horizontal="right" vertical="center" wrapText="1"/>
      <protection locked="0"/>
    </xf>
    <xf numFmtId="0" fontId="33" fillId="21" borderId="0" xfId="0" applyFont="1" applyFill="1" applyAlignment="1" applyProtection="1">
      <alignment horizontal="right" vertical="center" wrapText="1"/>
      <protection locked="0"/>
    </xf>
    <xf numFmtId="0" fontId="33" fillId="21" borderId="34" xfId="0" applyFont="1" applyFill="1" applyBorder="1" applyAlignment="1" applyProtection="1">
      <alignment horizontal="right" vertical="center" wrapText="1"/>
      <protection locked="0"/>
    </xf>
    <xf numFmtId="0" fontId="33" fillId="21" borderId="35" xfId="0" applyFont="1" applyFill="1" applyBorder="1" applyAlignment="1" applyProtection="1">
      <alignment horizontal="right" vertical="center" wrapText="1"/>
      <protection locked="0"/>
    </xf>
    <xf numFmtId="0" fontId="36" fillId="0" borderId="0" xfId="0" applyFont="1" applyAlignment="1">
      <alignment horizontal="center" vertical="top"/>
    </xf>
    <xf numFmtId="0" fontId="16" fillId="6" borderId="1" xfId="0"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top" wrapText="1"/>
      <protection locked="0"/>
    </xf>
    <xf numFmtId="0" fontId="15"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17" borderId="1" xfId="0" applyFont="1" applyFill="1" applyBorder="1" applyAlignment="1" applyProtection="1">
      <alignment horizontal="left" vertical="top"/>
      <protection hidden="1"/>
    </xf>
    <xf numFmtId="0" fontId="16" fillId="0" borderId="1" xfId="0" applyFont="1" applyBorder="1" applyAlignment="1" applyProtection="1">
      <alignment horizontal="center" vertical="top"/>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left" vertical="center" wrapText="1"/>
      <protection locked="0"/>
    </xf>
    <xf numFmtId="0" fontId="19" fillId="0" borderId="0" xfId="0" applyFont="1" applyAlignment="1" applyProtection="1">
      <alignment horizontal="center" vertical="top"/>
      <protection locked="0"/>
    </xf>
    <xf numFmtId="0" fontId="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2" fillId="0" borderId="11" xfId="1" applyFont="1" applyBorder="1" applyAlignment="1">
      <alignment horizontal="justify" vertical="center" wrapText="1"/>
    </xf>
    <xf numFmtId="0" fontId="12" fillId="0" borderId="12"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0" xfId="1" applyFont="1" applyAlignment="1">
      <alignment horizontal="left" vertical="center" wrapText="1"/>
    </xf>
    <xf numFmtId="0" fontId="13" fillId="13" borderId="11" xfId="1" applyFont="1" applyFill="1" applyBorder="1" applyAlignment="1">
      <alignment horizontal="center" vertical="center"/>
    </xf>
    <xf numFmtId="0" fontId="13" fillId="13" borderId="12" xfId="1" applyFont="1" applyFill="1" applyBorder="1" applyAlignment="1">
      <alignment horizontal="center" vertical="center"/>
    </xf>
    <xf numFmtId="0" fontId="13" fillId="13" borderId="13" xfId="1" applyFont="1" applyFill="1" applyBorder="1" applyAlignment="1">
      <alignment horizontal="center" vertical="center"/>
    </xf>
    <xf numFmtId="0" fontId="13" fillId="4" borderId="16" xfId="1" applyFont="1" applyFill="1" applyBorder="1" applyAlignment="1">
      <alignment horizontal="center" vertical="center" wrapText="1"/>
    </xf>
    <xf numFmtId="0" fontId="13" fillId="4" borderId="0" xfId="1" applyFont="1" applyFill="1" applyAlignment="1">
      <alignment horizontal="center" vertical="center" wrapText="1"/>
    </xf>
  </cellXfs>
  <cellStyles count="4">
    <cellStyle name="Normal" xfId="0" builtinId="0"/>
    <cellStyle name="Normal 10" xfId="1" xr:uid="{00000000-0005-0000-0000-000001000000}"/>
    <cellStyle name="Normal 2" xfId="3" xr:uid="{00000000-0005-0000-0000-000002000000}"/>
    <cellStyle name="Porcentaje" xfId="2" builtinId="5"/>
  </cellStyles>
  <dxfs count="108">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92D050"/>
        </patternFill>
      </fill>
    </dxf>
    <dxf>
      <font>
        <b val="0"/>
        <i val="0"/>
        <color auto="1"/>
      </font>
      <fill>
        <patternFill>
          <fgColor auto="1"/>
          <bgColor rgb="FF92D050"/>
        </patternFill>
      </fill>
    </dxf>
    <dxf>
      <fill>
        <patternFill>
          <bgColor rgb="FFFFC000"/>
        </patternFill>
      </fill>
    </dxf>
    <dxf>
      <fill>
        <patternFill>
          <bgColor rgb="FFFF0000"/>
        </patternFill>
      </fill>
    </dxf>
    <dxf>
      <font>
        <b val="0"/>
        <i val="0"/>
        <color auto="1"/>
      </font>
      <fill>
        <patternFill>
          <fgColor auto="1"/>
          <bgColor rgb="FF92D050"/>
        </patternFill>
      </fill>
    </dxf>
    <dxf>
      <font>
        <b val="0"/>
        <i val="0"/>
        <color auto="1"/>
      </font>
      <fill>
        <patternFill>
          <fgColor auto="1"/>
          <bgColor rgb="FFFFFF00"/>
        </patternFill>
      </fill>
    </dxf>
    <dxf>
      <font>
        <b val="0"/>
        <i val="0"/>
        <color auto="1"/>
      </font>
      <fill>
        <patternFill>
          <fgColor auto="1"/>
          <bgColor rgb="FFFF0000"/>
        </patternFill>
      </fill>
    </dxf>
    <dxf>
      <font>
        <b val="0"/>
        <i val="0"/>
        <color auto="1"/>
      </font>
      <fill>
        <patternFill>
          <fgColor auto="1"/>
          <bgColor rgb="FFFFFF00"/>
        </patternFill>
      </fill>
    </dxf>
    <dxf>
      <font>
        <b val="0"/>
        <i val="0"/>
        <color auto="1"/>
      </font>
      <fill>
        <patternFill>
          <fgColor auto="1"/>
          <bgColor theme="9" tint="-0.24994659260841701"/>
        </patternFill>
      </fill>
    </dxf>
    <dxf>
      <font>
        <b val="0"/>
        <i val="0"/>
        <color auto="1"/>
      </font>
      <fill>
        <patternFill>
          <fgColor auto="1"/>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horizontal="center" readingOrder="0"/>
    </dxf>
    <dxf>
      <alignment horizontal="center" readingOrder="0"/>
    </dxf>
    <dxf>
      <alignment horizontal="center" readingOrder="0"/>
    </dxf>
    <dxf>
      <alignment horizontal="center" readingOrder="0"/>
    </dxf>
  </dxfs>
  <tableStyles count="0" defaultTableStyle="TableStyleMedium9" defaultPivotStyle="PivotStyleLight16"/>
  <colors>
    <mruColors>
      <color rgb="FF009999"/>
      <color rgb="FFFFFFFF"/>
      <color rgb="FF00FA71"/>
      <color rgb="FF80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ivotCacheDefinition" Target="pivotCache/pivotCacheDefinition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pivotCacheDefinition" Target="pivotCache/pivotCacheDefinition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[MATRIZ-DE-RIESGOS-DE-PROCESOS 2024.xlsx]Hoja2!Tabla dinámica1</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Hoja2!$A$4:$A$18</c:f>
              <c:strCache>
                <c:ptCount val="14"/>
                <c:pt idx="0">
                  <c:v>Direccionamiento Estratégico</c:v>
                </c:pt>
                <c:pt idx="1">
                  <c:v>Gestión de Comunicación</c:v>
                </c:pt>
                <c:pt idx="2">
                  <c:v>Gestión de la Contratación</c:v>
                </c:pt>
                <c:pt idx="3">
                  <c:v>Gestión de la ejecución de proyectos de infraestructura</c:v>
                </c:pt>
                <c:pt idx="4">
                  <c:v>Gestión de Servicios Administrativos</c:v>
                </c:pt>
                <c:pt idx="5">
                  <c:v>Gestión de Talento Humano</c:v>
                </c:pt>
                <c:pt idx="6">
                  <c:v>Gestión de Tecnologías de información y comunicación</c:v>
                </c:pt>
                <c:pt idx="7">
                  <c:v>Gestión Documental</c:v>
                </c:pt>
                <c:pt idx="8">
                  <c:v>Gestión Financiera</c:v>
                </c:pt>
                <c:pt idx="9">
                  <c:v>Gestión Jurídica</c:v>
                </c:pt>
                <c:pt idx="10">
                  <c:v>Gestión Social</c:v>
                </c:pt>
                <c:pt idx="11">
                  <c:v>Planeación Técnica y Estructura de Proyectos de Movilidad</c:v>
                </c:pt>
                <c:pt idx="12">
                  <c:v>Verificación Integral de la Gestión Corporativa</c:v>
                </c:pt>
                <c:pt idx="13">
                  <c:v>(en blanco)</c:v>
                </c:pt>
              </c:strCache>
            </c:strRef>
          </c:cat>
          <c:val>
            <c:numRef>
              <c:f>Hoja2!$B$4:$B$18</c:f>
              <c:numCache>
                <c:formatCode>General</c:formatCode>
                <c:ptCount val="14"/>
                <c:pt idx="0">
                  <c:v>3</c:v>
                </c:pt>
                <c:pt idx="1">
                  <c:v>1</c:v>
                </c:pt>
                <c:pt idx="2">
                  <c:v>5</c:v>
                </c:pt>
                <c:pt idx="3">
                  <c:v>3</c:v>
                </c:pt>
                <c:pt idx="4">
                  <c:v>2</c:v>
                </c:pt>
                <c:pt idx="5">
                  <c:v>5</c:v>
                </c:pt>
                <c:pt idx="6">
                  <c:v>8</c:v>
                </c:pt>
                <c:pt idx="7">
                  <c:v>2</c:v>
                </c:pt>
                <c:pt idx="8">
                  <c:v>4</c:v>
                </c:pt>
                <c:pt idx="9">
                  <c:v>1</c:v>
                </c:pt>
                <c:pt idx="10">
                  <c:v>2</c:v>
                </c:pt>
                <c:pt idx="11">
                  <c:v>2</c:v>
                </c:pt>
                <c:pt idx="12">
                  <c:v>5</c:v>
                </c:pt>
              </c:numCache>
            </c:numRef>
          </c:val>
          <c:extLst>
            <c:ext xmlns:c16="http://schemas.microsoft.com/office/drawing/2014/chart" uri="{C3380CC4-5D6E-409C-BE32-E72D297353CC}">
              <c16:uniqueId val="{00000000-E651-492C-9316-6113AC6EC664}"/>
            </c:ext>
          </c:extLst>
        </c:ser>
        <c:dLbls>
          <c:showLegendKey val="0"/>
          <c:showVal val="0"/>
          <c:showCatName val="0"/>
          <c:showSerName val="0"/>
          <c:showPercent val="0"/>
          <c:showBubbleSize val="0"/>
        </c:dLbls>
        <c:gapWidth val="219"/>
        <c:overlap val="-27"/>
        <c:axId val="64980272"/>
        <c:axId val="64970480"/>
      </c:barChart>
      <c:catAx>
        <c:axId val="64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970480"/>
        <c:crosses val="autoZero"/>
        <c:auto val="1"/>
        <c:lblAlgn val="ctr"/>
        <c:lblOffset val="100"/>
        <c:noMultiLvlLbl val="0"/>
      </c:catAx>
      <c:valAx>
        <c:axId val="6497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98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Riesgo residual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Hoja2!$E$27</c:f>
              <c:strCache>
                <c:ptCount val="1"/>
                <c:pt idx="0">
                  <c:v>Total</c:v>
                </c:pt>
              </c:strCache>
            </c:strRef>
          </c:tx>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2-B38C-4090-B4BE-84B7C7C28296}"/>
              </c:ext>
            </c:extLst>
          </c:dPt>
          <c:dPt>
            <c:idx val="1"/>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38C-4090-B4BE-84B7C7C28296}"/>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Hoja2!$D$28:$D$29</c:f>
              <c:strCache>
                <c:ptCount val="2"/>
                <c:pt idx="0">
                  <c:v>BAJO</c:v>
                </c:pt>
                <c:pt idx="1">
                  <c:v>MODERADO</c:v>
                </c:pt>
              </c:strCache>
            </c:strRef>
          </c:cat>
          <c:val>
            <c:numRef>
              <c:f>Hoja2!$E$28:$E$29</c:f>
              <c:numCache>
                <c:formatCode>General</c:formatCode>
                <c:ptCount val="2"/>
                <c:pt idx="0">
                  <c:v>14</c:v>
                </c:pt>
                <c:pt idx="1">
                  <c:v>29</c:v>
                </c:pt>
              </c:numCache>
            </c:numRef>
          </c:val>
          <c:extLst>
            <c:ext xmlns:c16="http://schemas.microsoft.com/office/drawing/2014/chart" uri="{C3380CC4-5D6E-409C-BE32-E72D297353CC}">
              <c16:uniqueId val="{00000000-B38C-4090-B4BE-84B7C7C2829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[MATRIZ-DE-RIESGOS-DE-PROCESOS 2024.xlsx]Hoja2!TablaDinámica2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de riesgos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Hoja2!$B$60</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Hoja2!$A$61:$A$73</c:f>
              <c:strCache>
                <c:ptCount val="12"/>
                <c:pt idx="0">
                  <c:v>Gestión de Comunicación</c:v>
                </c:pt>
                <c:pt idx="1">
                  <c:v>Gestión de la Contratación</c:v>
                </c:pt>
                <c:pt idx="2">
                  <c:v>Gestión de la ejecución de proyectos de infraestructura</c:v>
                </c:pt>
                <c:pt idx="3">
                  <c:v>Gestión de Servicios Administrativos</c:v>
                </c:pt>
                <c:pt idx="4">
                  <c:v>Gestión de Tecnologías de información y comunicación</c:v>
                </c:pt>
                <c:pt idx="5">
                  <c:v>Gestión Documental</c:v>
                </c:pt>
                <c:pt idx="6">
                  <c:v>Gestión Financiera</c:v>
                </c:pt>
                <c:pt idx="7">
                  <c:v>Gestión Jurídica</c:v>
                </c:pt>
                <c:pt idx="8">
                  <c:v>Gestión Social</c:v>
                </c:pt>
                <c:pt idx="9">
                  <c:v>Todos los Procesos</c:v>
                </c:pt>
                <c:pt idx="10">
                  <c:v>Verificación Integral de la Gestión Corporativa</c:v>
                </c:pt>
                <c:pt idx="11">
                  <c:v>(en blanco)</c:v>
                </c:pt>
              </c:strCache>
            </c:strRef>
          </c:cat>
          <c:val>
            <c:numRef>
              <c:f>Hoja2!$B$61:$B$73</c:f>
              <c:numCache>
                <c:formatCode>General</c:formatCode>
                <c:ptCount val="12"/>
                <c:pt idx="0">
                  <c:v>1</c:v>
                </c:pt>
                <c:pt idx="1">
                  <c:v>1</c:v>
                </c:pt>
                <c:pt idx="2">
                  <c:v>4</c:v>
                </c:pt>
                <c:pt idx="3">
                  <c:v>1</c:v>
                </c:pt>
                <c:pt idx="4">
                  <c:v>3</c:v>
                </c:pt>
                <c:pt idx="5">
                  <c:v>1</c:v>
                </c:pt>
                <c:pt idx="6">
                  <c:v>1</c:v>
                </c:pt>
                <c:pt idx="7">
                  <c:v>1</c:v>
                </c:pt>
                <c:pt idx="8">
                  <c:v>2</c:v>
                </c:pt>
                <c:pt idx="9">
                  <c:v>1</c:v>
                </c:pt>
                <c:pt idx="10">
                  <c:v>2</c:v>
                </c:pt>
              </c:numCache>
            </c:numRef>
          </c:val>
          <c:extLst>
            <c:ext xmlns:c16="http://schemas.microsoft.com/office/drawing/2014/chart" uri="{C3380CC4-5D6E-409C-BE32-E72D297353CC}">
              <c16:uniqueId val="{00000000-FA87-43E5-A605-95D8BBAD5609}"/>
            </c:ext>
          </c:extLst>
        </c:ser>
        <c:dLbls>
          <c:showLegendKey val="0"/>
          <c:showVal val="0"/>
          <c:showCatName val="0"/>
          <c:showSerName val="0"/>
          <c:showPercent val="0"/>
          <c:showBubbleSize val="0"/>
        </c:dLbls>
        <c:gapWidth val="219"/>
        <c:overlap val="-27"/>
        <c:axId val="1046127039"/>
        <c:axId val="957795631"/>
      </c:barChart>
      <c:catAx>
        <c:axId val="1046127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7795631"/>
        <c:crosses val="autoZero"/>
        <c:auto val="1"/>
        <c:lblAlgn val="ctr"/>
        <c:lblOffset val="100"/>
        <c:noMultiLvlLbl val="0"/>
      </c:catAx>
      <c:valAx>
        <c:axId val="957795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61270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[MATRIZ-DE-RIESGOS-DE-PROCESOS 2024.xlsx]Hoja2!TablaDinámica3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de riesgos por responsable de su gestion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Hoja2!$B$82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Hoja2!$A$83:$A$98</c:f>
              <c:strCache>
                <c:ptCount val="15"/>
                <c:pt idx="0">
                  <c:v>Coordinación de Control Interno</c:v>
                </c:pt>
                <c:pt idx="1">
                  <c:v>Dirección Administrativa - Profesional Gestión TIC y Servicios Administrativos</c:v>
                </c:pt>
                <c:pt idx="2">
                  <c:v>Dirección Administrativa - Profesional Gestión TIC y Servicios Administrativos - Profesional CAD</c:v>
                </c:pt>
                <c:pt idx="3">
                  <c:v>Dirección Administrativa - Profesional Universitario  Gestión TIC </c:v>
                </c:pt>
                <c:pt idx="4">
                  <c:v>Dirección Administrativa Comunicaciones Gerencia Secretaria General</c:v>
                </c:pt>
                <c:pt idx="5">
                  <c:v>Dirección Comunicaciones </c:v>
                </c:pt>
                <c:pt idx="6">
                  <c:v>Dirección de Gestión Social </c:v>
                </c:pt>
                <c:pt idx="7">
                  <c:v>Dirección de Gestión Social y Mercadeo.
Secretaria General.</c:v>
                </c:pt>
                <c:pt idx="8">
                  <c:v>Dirección Infraestructura y transporte</c:v>
                </c:pt>
                <c:pt idx="9">
                  <c:v>Dirección Jurídica</c:v>
                </c:pt>
                <c:pt idx="10">
                  <c:v>Dirección Jurídica y Apoderados Judiciales </c:v>
                </c:pt>
                <c:pt idx="11">
                  <c:v>Director Financiero</c:v>
                </c:pt>
                <c:pt idx="12">
                  <c:v>Gerencia Secretaria General 
Jurídica
Control Interno Comunicaciones</c:v>
                </c:pt>
                <c:pt idx="13">
                  <c:v>Gestión Documental</c:v>
                </c:pt>
                <c:pt idx="14">
                  <c:v>(en blanco)</c:v>
                </c:pt>
              </c:strCache>
            </c:strRef>
          </c:cat>
          <c:val>
            <c:numRef>
              <c:f>Hoja2!$B$83:$B$98</c:f>
              <c:numCache>
                <c:formatCode>General</c:formatCode>
                <c:ptCount val="15"/>
                <c:pt idx="0">
                  <c:v>1</c:v>
                </c:pt>
                <c:pt idx="1">
                  <c:v>2</c:v>
                </c:pt>
                <c:pt idx="2">
                  <c:v>1</c:v>
                </c:pt>
                <c:pt idx="3">
                  <c:v>1</c:v>
                </c:pt>
                <c:pt idx="4">
                  <c:v>1</c:v>
                </c:pt>
                <c:pt idx="5">
                  <c:v>1</c:v>
                </c:pt>
                <c:pt idx="6">
                  <c:v>1</c:v>
                </c:pt>
                <c:pt idx="7">
                  <c:v>1</c:v>
                </c:pt>
                <c:pt idx="8">
                  <c:v>4</c:v>
                </c:pt>
                <c:pt idx="9">
                  <c:v>1</c:v>
                </c:pt>
                <c:pt idx="10">
                  <c:v>1</c:v>
                </c:pt>
                <c:pt idx="11">
                  <c:v>1</c:v>
                </c:pt>
                <c:pt idx="12">
                  <c:v>1</c:v>
                </c:pt>
                <c:pt idx="13">
                  <c:v>1</c:v>
                </c:pt>
              </c:numCache>
            </c:numRef>
          </c:val>
          <c:extLst>
            <c:ext xmlns:c16="http://schemas.microsoft.com/office/drawing/2014/chart" uri="{C3380CC4-5D6E-409C-BE32-E72D297353CC}">
              <c16:uniqueId val="{00000000-B5BC-4EF1-BF24-FBF88589C4B8}"/>
            </c:ext>
          </c:extLst>
        </c:ser>
        <c:dLbls>
          <c:showLegendKey val="0"/>
          <c:showVal val="0"/>
          <c:showCatName val="0"/>
          <c:showSerName val="0"/>
          <c:showPercent val="0"/>
          <c:showBubbleSize val="0"/>
        </c:dLbls>
        <c:gapWidth val="219"/>
        <c:overlap val="-27"/>
        <c:axId val="1166591503"/>
        <c:axId val="1166596303"/>
      </c:barChart>
      <c:catAx>
        <c:axId val="1166591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6303"/>
        <c:crosses val="autoZero"/>
        <c:auto val="1"/>
        <c:lblAlgn val="ctr"/>
        <c:lblOffset val="100"/>
        <c:noMultiLvlLbl val="0"/>
      </c:catAx>
      <c:valAx>
        <c:axId val="11665963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1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Riesgos Fiscales </a:t>
            </a:r>
            <a:r>
              <a:rPr lang="es-CO" baseline="0"/>
              <a:t> gestionados - efectividad</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Hoja2!$A$124:$A$125</c:f>
              <c:strCache>
                <c:ptCount val="2"/>
                <c:pt idx="0">
                  <c:v>Gestionados </c:v>
                </c:pt>
                <c:pt idx="1">
                  <c:v>Materializados</c:v>
                </c:pt>
              </c:strCache>
            </c:strRef>
          </c:cat>
          <c:val>
            <c:numRef>
              <c:f>Hoja2!$B$124:$B$125</c:f>
              <c:numCache>
                <c:formatCode>General</c:formatCode>
                <c:ptCount val="2"/>
                <c:pt idx="0">
                  <c:v>2</c:v>
                </c:pt>
                <c:pt idx="1">
                  <c:v>0</c:v>
                </c:pt>
              </c:numCache>
            </c:numRef>
          </c:val>
          <c:extLst>
            <c:ext xmlns:c16="http://schemas.microsoft.com/office/drawing/2014/chart" uri="{C3380CC4-5D6E-409C-BE32-E72D297353CC}">
              <c16:uniqueId val="{00000000-A6AF-45CC-92DF-AE47DA5DE5E5}"/>
            </c:ext>
          </c:extLst>
        </c:ser>
        <c:dLbls>
          <c:showLegendKey val="0"/>
          <c:showVal val="0"/>
          <c:showCatName val="0"/>
          <c:showSerName val="0"/>
          <c:showPercent val="0"/>
          <c:showBubbleSize val="0"/>
        </c:dLbls>
        <c:gapWidth val="219"/>
        <c:overlap val="-27"/>
        <c:axId val="1284766831"/>
        <c:axId val="1284767791"/>
      </c:barChart>
      <c:catAx>
        <c:axId val="128476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4767791"/>
        <c:crosses val="autoZero"/>
        <c:auto val="1"/>
        <c:lblAlgn val="ctr"/>
        <c:lblOffset val="100"/>
        <c:noMultiLvlLbl val="0"/>
      </c:catAx>
      <c:valAx>
        <c:axId val="128476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4766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Contratación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Hoja2!$B$152</c:f>
              <c:strCache>
                <c:ptCount val="1"/>
                <c:pt idx="0">
                  <c:v>TOTAL RIESGOS </c:v>
                </c:pt>
              </c:strCache>
            </c:strRef>
          </c:tx>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Hoja2!$A$153:$A$154</c:f>
              <c:strCache>
                <c:ptCount val="2"/>
                <c:pt idx="0">
                  <c:v>Gestionados </c:v>
                </c:pt>
                <c:pt idx="1">
                  <c:v>Materializados</c:v>
                </c:pt>
              </c:strCache>
            </c:strRef>
          </c:cat>
          <c:val>
            <c:numRef>
              <c:f>Hoja2!$B$153:$B$154</c:f>
              <c:numCache>
                <c:formatCode>General</c:formatCode>
                <c:ptCount val="2"/>
                <c:pt idx="0">
                  <c:v>6</c:v>
                </c:pt>
                <c:pt idx="1">
                  <c:v>0</c:v>
                </c:pt>
              </c:numCache>
            </c:numRef>
          </c:val>
          <c:extLst>
            <c:ext xmlns:c16="http://schemas.microsoft.com/office/drawing/2014/chart" uri="{C3380CC4-5D6E-409C-BE32-E72D297353CC}">
              <c16:uniqueId val="{00000000-FBC3-4607-86E9-5268E382D0DE}"/>
            </c:ext>
          </c:extLst>
        </c:ser>
        <c:dLbls>
          <c:showLegendKey val="0"/>
          <c:showVal val="0"/>
          <c:showCatName val="0"/>
          <c:showSerName val="0"/>
          <c:showPercent val="0"/>
          <c:showBubbleSize val="0"/>
        </c:dLbls>
        <c:gapWidth val="219"/>
        <c:overlap val="-27"/>
        <c:axId val="1166615503"/>
        <c:axId val="1166604943"/>
      </c:barChart>
      <c:catAx>
        <c:axId val="1166615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04943"/>
        <c:crosses val="autoZero"/>
        <c:auto val="1"/>
        <c:lblAlgn val="ctr"/>
        <c:lblOffset val="100"/>
        <c:noMultiLvlLbl val="0"/>
      </c:catAx>
      <c:valAx>
        <c:axId val="1166604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155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seguridad digital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Hoja2!$B$181</c:f>
              <c:strCache>
                <c:ptCount val="1"/>
                <c:pt idx="0">
                  <c:v>TOTAL RIESGOS </c:v>
                </c:pt>
              </c:strCache>
            </c:strRef>
          </c:tx>
          <c:spPr>
            <a:solidFill>
              <a:srgbClr val="009999"/>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3C-4F30-AF65-8B9491FD1E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Hoja2!$A$182:$A$183</c:f>
              <c:strCache>
                <c:ptCount val="2"/>
                <c:pt idx="0">
                  <c:v>Gestionados </c:v>
                </c:pt>
                <c:pt idx="1">
                  <c:v>Materializados</c:v>
                </c:pt>
              </c:strCache>
            </c:strRef>
          </c:cat>
          <c:val>
            <c:numRef>
              <c:f>Hoja2!$B$182:$B$183</c:f>
              <c:numCache>
                <c:formatCode>General</c:formatCode>
                <c:ptCount val="2"/>
                <c:pt idx="0">
                  <c:v>8</c:v>
                </c:pt>
                <c:pt idx="1">
                  <c:v>0</c:v>
                </c:pt>
              </c:numCache>
            </c:numRef>
          </c:val>
          <c:extLst>
            <c:ext xmlns:c16="http://schemas.microsoft.com/office/drawing/2014/chart" uri="{C3380CC4-5D6E-409C-BE32-E72D297353CC}">
              <c16:uniqueId val="{00000000-E93C-4F30-AF65-8B9491FD1E5E}"/>
            </c:ext>
          </c:extLst>
        </c:ser>
        <c:dLbls>
          <c:showLegendKey val="0"/>
          <c:showVal val="0"/>
          <c:showCatName val="0"/>
          <c:showSerName val="0"/>
          <c:showPercent val="0"/>
          <c:showBubbleSize val="0"/>
        </c:dLbls>
        <c:gapWidth val="219"/>
        <c:overlap val="-27"/>
        <c:axId val="1037051727"/>
        <c:axId val="1037057487"/>
      </c:barChart>
      <c:catAx>
        <c:axId val="1037051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7057487"/>
        <c:crosses val="autoZero"/>
        <c:auto val="1"/>
        <c:lblAlgn val="ctr"/>
        <c:lblOffset val="100"/>
        <c:noMultiLvlLbl val="0"/>
      </c:catAx>
      <c:valAx>
        <c:axId val="103705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70517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Corrupcion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Hoja2!$B$214</c:f>
              <c:strCache>
                <c:ptCount val="1"/>
                <c:pt idx="0">
                  <c:v>TOTAL RIESGOS </c:v>
                </c:pt>
              </c:strCache>
            </c:strRef>
          </c:tx>
          <c:spPr>
            <a:solidFill>
              <a:srgbClr val="009999"/>
            </a:solidFill>
            <a:ln>
              <a:noFill/>
            </a:ln>
            <a:effectLst/>
          </c:spPr>
          <c:invertIfNegative val="0"/>
          <c:cat>
            <c:strRef>
              <c:f>Hoja2!$A$215:$A$216</c:f>
              <c:strCache>
                <c:ptCount val="2"/>
                <c:pt idx="0">
                  <c:v>Gestionados </c:v>
                </c:pt>
                <c:pt idx="1">
                  <c:v>Materializados</c:v>
                </c:pt>
              </c:strCache>
            </c:strRef>
          </c:cat>
          <c:val>
            <c:numRef>
              <c:f>Hoja2!$B$215:$B$216</c:f>
              <c:numCache>
                <c:formatCode>General</c:formatCode>
                <c:ptCount val="2"/>
                <c:pt idx="0">
                  <c:v>18</c:v>
                </c:pt>
                <c:pt idx="1">
                  <c:v>0</c:v>
                </c:pt>
              </c:numCache>
            </c:numRef>
          </c:val>
          <c:extLst>
            <c:ext xmlns:c16="http://schemas.microsoft.com/office/drawing/2014/chart" uri="{C3380CC4-5D6E-409C-BE32-E72D297353CC}">
              <c16:uniqueId val="{00000000-F99B-42B5-8933-BAEDC3CEB6B2}"/>
            </c:ext>
          </c:extLst>
        </c:ser>
        <c:dLbls>
          <c:showLegendKey val="0"/>
          <c:showVal val="0"/>
          <c:showCatName val="0"/>
          <c:showSerName val="0"/>
          <c:showPercent val="0"/>
          <c:showBubbleSize val="0"/>
        </c:dLbls>
        <c:gapWidth val="219"/>
        <c:overlap val="-27"/>
        <c:axId val="1166597743"/>
        <c:axId val="1166608783"/>
      </c:barChart>
      <c:catAx>
        <c:axId val="1166597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08783"/>
        <c:crosses val="autoZero"/>
        <c:auto val="1"/>
        <c:lblAlgn val="ctr"/>
        <c:lblOffset val="100"/>
        <c:noMultiLvlLbl val="0"/>
      </c:catAx>
      <c:valAx>
        <c:axId val="1166608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7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de Riesgos identificados y gestionados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BB-4AED-BE2F-B9401703A32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BB-4AED-BE2F-B9401703A32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BB-4AED-BE2F-B9401703A321}"/>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BB-4AED-BE2F-B9401703A321}"/>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BB-4AED-BE2F-B9401703A3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Hoja2!$C$38:$C$42</c:f>
              <c:strCache>
                <c:ptCount val="5"/>
                <c:pt idx="0">
                  <c:v>Riesgos Fiscales</c:v>
                </c:pt>
                <c:pt idx="1">
                  <c:v>Riesgos de contratacion</c:v>
                </c:pt>
                <c:pt idx="2">
                  <c:v>Riesgos de Seguridad digital</c:v>
                </c:pt>
                <c:pt idx="3">
                  <c:v>Riesgos de corrupcion</c:v>
                </c:pt>
                <c:pt idx="4">
                  <c:v>Riesgos de procesos</c:v>
                </c:pt>
              </c:strCache>
            </c:strRef>
          </c:cat>
          <c:val>
            <c:numRef>
              <c:f>Hoja2!$D$38:$D$42</c:f>
              <c:numCache>
                <c:formatCode>General</c:formatCode>
                <c:ptCount val="5"/>
                <c:pt idx="0">
                  <c:v>2</c:v>
                </c:pt>
                <c:pt idx="1">
                  <c:v>6</c:v>
                </c:pt>
                <c:pt idx="2">
                  <c:v>5</c:v>
                </c:pt>
                <c:pt idx="3">
                  <c:v>18</c:v>
                </c:pt>
                <c:pt idx="4">
                  <c:v>30</c:v>
                </c:pt>
              </c:numCache>
            </c:numRef>
          </c:val>
          <c:extLst>
            <c:ext xmlns:c16="http://schemas.microsoft.com/office/drawing/2014/chart" uri="{C3380CC4-5D6E-409C-BE32-E72D297353CC}">
              <c16:uniqueId val="{00000000-35C2-4DA2-9D83-07E474C558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222250</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0" cy="117475"/>
        </a:xfrm>
        <a:custGeom>
          <a:avLst/>
          <a:gdLst/>
          <a:ahLst/>
          <a:cxnLst/>
          <a:rect l="0" t="0" r="0" b="0"/>
          <a:pathLst>
            <a:path h="117475">
              <a:moveTo>
                <a:pt x="0" y="0"/>
              </a:moveTo>
              <a:lnTo>
                <a:pt x="0" y="117348"/>
              </a:lnTo>
            </a:path>
          </a:pathLst>
        </a:custGeom>
        <a:ln w="4572">
          <a:solidFill>
            <a:srgbClr val="000000"/>
          </a:solidFill>
        </a:ln>
      </xdr:spPr>
    </xdr:sp>
    <xdr:clientData/>
  </xdr:twoCellAnchor>
  <xdr:twoCellAnchor editAs="oneCell">
    <xdr:from>
      <xdr:col>0</xdr:col>
      <xdr:colOff>2286</xdr:colOff>
      <xdr:row>0</xdr:row>
      <xdr:rowOff>101381</xdr:rowOff>
    </xdr:from>
    <xdr:to>
      <xdr:col>0</xdr:col>
      <xdr:colOff>2286</xdr:colOff>
      <xdr:row>0</xdr:row>
      <xdr:rowOff>222250</xdr:rowOff>
    </xdr:to>
    <xdr:sp macro="" textlink="">
      <xdr:nvSpPr>
        <xdr:cNvPr id="5" name="Shape 2">
          <a:extLst>
            <a:ext uri="{FF2B5EF4-FFF2-40B4-BE49-F238E27FC236}">
              <a16:creationId xmlns:a16="http://schemas.microsoft.com/office/drawing/2014/main" id="{3A93EA87-6C33-4127-ADAF-6103EB13F34F}"/>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twoCellAnchor editAs="oneCell">
    <xdr:from>
      <xdr:col>6</xdr:col>
      <xdr:colOff>416378</xdr:colOff>
      <xdr:row>0</xdr:row>
      <xdr:rowOff>149678</xdr:rowOff>
    </xdr:from>
    <xdr:to>
      <xdr:col>6</xdr:col>
      <xdr:colOff>2019300</xdr:colOff>
      <xdr:row>3</xdr:row>
      <xdr:rowOff>7545</xdr:rowOff>
    </xdr:to>
    <xdr:pic>
      <xdr:nvPicPr>
        <xdr:cNvPr id="6" name="Gráfico 28">
          <a:extLst>
            <a:ext uri="{FF2B5EF4-FFF2-40B4-BE49-F238E27FC236}">
              <a16:creationId xmlns:a16="http://schemas.microsoft.com/office/drawing/2014/main" id="{FF7DEBD0-5205-42E6-85DB-A56BB95C12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226878" y="149678"/>
          <a:ext cx="1602922" cy="13437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257175</xdr:colOff>
      <xdr:row>1</xdr:row>
      <xdr:rowOff>157162</xdr:rowOff>
    </xdr:from>
    <xdr:to>
      <xdr:col>9</xdr:col>
      <xdr:colOff>28575</xdr:colOff>
      <xdr:row>18</xdr:row>
      <xdr:rowOff>147637</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176212</xdr:colOff>
      <xdr:row>22</xdr:row>
      <xdr:rowOff>0</xdr:rowOff>
    </xdr:from>
    <xdr:to>
      <xdr:col>12</xdr:col>
      <xdr:colOff>633412</xdr:colOff>
      <xdr:row>38</xdr:row>
      <xdr:rowOff>104775</xdr:rowOff>
    </xdr:to>
    <xdr:graphicFrame macro="">
      <xdr:nvGraphicFramePr>
        <xdr:cNvPr id="3" name="Gráfico 2">
          <a:extLst>
            <a:ext uri="{FF2B5EF4-FFF2-40B4-BE49-F238E27FC236}">
              <a16:creationId xmlns:a16="http://schemas.microsoft.com/office/drawing/2014/main" id="{D4F7385F-E356-9B2B-1ABD-84E33821BA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823912</xdr:colOff>
      <xdr:row>60</xdr:row>
      <xdr:rowOff>28575</xdr:rowOff>
    </xdr:from>
    <xdr:to>
      <xdr:col>6</xdr:col>
      <xdr:colOff>309562</xdr:colOff>
      <xdr:row>78</xdr:row>
      <xdr:rowOff>19050</xdr:rowOff>
    </xdr:to>
    <xdr:graphicFrame macro="">
      <xdr:nvGraphicFramePr>
        <xdr:cNvPr id="4" name="Gráfico 3">
          <a:extLst>
            <a:ext uri="{FF2B5EF4-FFF2-40B4-BE49-F238E27FC236}">
              <a16:creationId xmlns:a16="http://schemas.microsoft.com/office/drawing/2014/main" id="{F1D56AD9-0F7F-68A4-A2A6-7C6A226F99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709612</xdr:colOff>
      <xdr:row>80</xdr:row>
      <xdr:rowOff>66675</xdr:rowOff>
    </xdr:from>
    <xdr:to>
      <xdr:col>6</xdr:col>
      <xdr:colOff>195262</xdr:colOff>
      <xdr:row>98</xdr:row>
      <xdr:rowOff>57150</xdr:rowOff>
    </xdr:to>
    <xdr:graphicFrame macro="">
      <xdr:nvGraphicFramePr>
        <xdr:cNvPr id="5" name="Gráfico 4">
          <a:extLst>
            <a:ext uri="{FF2B5EF4-FFF2-40B4-BE49-F238E27FC236}">
              <a16:creationId xmlns:a16="http://schemas.microsoft.com/office/drawing/2014/main" id="{914E4DCD-ECDB-ED6B-5BC4-EE3F54B00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238125</xdr:colOff>
      <xdr:row>120</xdr:row>
      <xdr:rowOff>47625</xdr:rowOff>
    </xdr:from>
    <xdr:to>
      <xdr:col>3</xdr:col>
      <xdr:colOff>1038225</xdr:colOff>
      <xdr:row>133</xdr:row>
      <xdr:rowOff>19050</xdr:rowOff>
    </xdr:to>
    <xdr:graphicFrame macro="">
      <xdr:nvGraphicFramePr>
        <xdr:cNvPr id="6" name="Gráfico 5">
          <a:extLst>
            <a:ext uri="{FF2B5EF4-FFF2-40B4-BE49-F238E27FC236}">
              <a16:creationId xmlns:a16="http://schemas.microsoft.com/office/drawing/2014/main" id="{79C3792F-5C41-09DE-A865-E2E99A3D0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361950</xdr:colOff>
      <xdr:row>149</xdr:row>
      <xdr:rowOff>114300</xdr:rowOff>
    </xdr:from>
    <xdr:to>
      <xdr:col>5</xdr:col>
      <xdr:colOff>76200</xdr:colOff>
      <xdr:row>165</xdr:row>
      <xdr:rowOff>0</xdr:rowOff>
    </xdr:to>
    <xdr:graphicFrame macro="">
      <xdr:nvGraphicFramePr>
        <xdr:cNvPr id="8" name="Gráfico 7">
          <a:extLst>
            <a:ext uri="{FF2B5EF4-FFF2-40B4-BE49-F238E27FC236}">
              <a16:creationId xmlns:a16="http://schemas.microsoft.com/office/drawing/2014/main" id="{9BF81064-3A49-B083-54F4-7E4BCFC763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219075</xdr:colOff>
      <xdr:row>179</xdr:row>
      <xdr:rowOff>19050</xdr:rowOff>
    </xdr:from>
    <xdr:to>
      <xdr:col>7</xdr:col>
      <xdr:colOff>47625</xdr:colOff>
      <xdr:row>196</xdr:row>
      <xdr:rowOff>9525</xdr:rowOff>
    </xdr:to>
    <xdr:graphicFrame macro="">
      <xdr:nvGraphicFramePr>
        <xdr:cNvPr id="9" name="Gráfico 8">
          <a:extLst>
            <a:ext uri="{FF2B5EF4-FFF2-40B4-BE49-F238E27FC236}">
              <a16:creationId xmlns:a16="http://schemas.microsoft.com/office/drawing/2014/main" id="{BFCB7106-5785-7070-8858-5A76A5D5F0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457200</xdr:colOff>
      <xdr:row>212</xdr:row>
      <xdr:rowOff>133349</xdr:rowOff>
    </xdr:from>
    <xdr:to>
      <xdr:col>4</xdr:col>
      <xdr:colOff>9525</xdr:colOff>
      <xdr:row>227</xdr:row>
      <xdr:rowOff>95249</xdr:rowOff>
    </xdr:to>
    <xdr:graphicFrame macro="">
      <xdr:nvGraphicFramePr>
        <xdr:cNvPr id="10" name="Gráfico 9">
          <a:extLst>
            <a:ext uri="{FF2B5EF4-FFF2-40B4-BE49-F238E27FC236}">
              <a16:creationId xmlns:a16="http://schemas.microsoft.com/office/drawing/2014/main" id="{96E31E3E-6C34-C313-931C-B98AFDC2E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xdr:colOff>
      <xdr:row>39</xdr:row>
      <xdr:rowOff>133350</xdr:rowOff>
    </xdr:from>
    <xdr:to>
      <xdr:col>13</xdr:col>
      <xdr:colOff>523875</xdr:colOff>
      <xdr:row>56</xdr:row>
      <xdr:rowOff>123825</xdr:rowOff>
    </xdr:to>
    <xdr:graphicFrame macro="">
      <xdr:nvGraphicFramePr>
        <xdr:cNvPr id="11" name="Gráfico 10">
          <a:extLst>
            <a:ext uri="{FF2B5EF4-FFF2-40B4-BE49-F238E27FC236}">
              <a16:creationId xmlns:a16="http://schemas.microsoft.com/office/drawing/2014/main" id="{E9781E8F-1E19-1291-A5BA-D1039CF37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1</xdr:row>
      <xdr:rowOff>22225</xdr:rowOff>
    </xdr:to>
    <xdr:sp macro="" textlink="">
      <xdr:nvSpPr>
        <xdr:cNvPr id="4" name="Shape 2">
          <a:extLst>
            <a:ext uri="{FF2B5EF4-FFF2-40B4-BE49-F238E27FC236}">
              <a16:creationId xmlns:a16="http://schemas.microsoft.com/office/drawing/2014/main" id="{00000000-0008-0000-0200-000004000000}"/>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315302</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ETROPLUS%202023\FO-DE-11%20Matriz%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de controle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665223958335" createdVersion="7" refreshedVersion="7" minRefreshableVersion="3" recordCount="72" xr:uid="{00000000-000A-0000-FFFF-FFFF00000000}">
  <cacheSource type="worksheet">
    <worksheetSource ref="F7:F52" sheet="MATRIZ DE RIESGOS DE PROCESOS"/>
  </cacheSource>
  <cacheFields count="1">
    <cacheField name="Clasificación del riesgo" numFmtId="0">
      <sharedItems containsBlank="1" count="8">
        <m/>
        <s v="Ejecución y Administración de Procesos"/>
        <s v="Relaciones Laborales"/>
        <s v="Usuarios, Productos y Prácticas"/>
        <s v="Fraude Interno"/>
        <s v="Daños a Activos Fijos"/>
        <s v="Fallas Tecnológicas"/>
        <s v="De cumplimiento y conformidad"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694737847225" createdVersion="7" refreshedVersion="7" minRefreshableVersion="3" recordCount="72" xr:uid="{00000000-000A-0000-FFFF-FFFF01000000}">
  <cacheSource type="worksheet">
    <worksheetSource ref="B7:B52" sheet="MATRIZ DE RIESGOS DE PROCESOS"/>
  </cacheSource>
  <cacheFields count="1">
    <cacheField name="Procesos" numFmtId="0">
      <sharedItems containsBlank="1" count="17">
        <m/>
        <s v="Direccionamiento Estratégico"/>
        <s v="Planeación Técnica y Estructura de Proyectos de Movilidad"/>
        <s v="Gestión de la ejecución de proyectos de infraestructura"/>
        <s v="Gestión de Talento Humano"/>
        <s v="Gestión Social"/>
        <s v="Gestión de Comunicación"/>
        <s v="Gestión Documental"/>
        <s v="Gestión Financiera"/>
        <s v="Gestión de la Contratación"/>
        <s v="Gestión Jurídica"/>
        <s v="Gestión de Servicios Administrativos"/>
        <s v="Gestión de Tecnologías de información y comunicación"/>
        <s v="Verificación Integral de la Gestión Corporativa"/>
        <s v="Todos los Procesos"/>
        <s v="Verificación Integral de la Gestión Coporativa" u="1"/>
        <s v="Gestión de Comucación"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718392592593" createdVersion="7" refreshedVersion="7" minRefreshableVersion="3" recordCount="70" xr:uid="{00000000-000A-0000-FFFF-FFFF02000000}">
  <cacheSource type="worksheet">
    <worksheetSource ref="L9:L52" sheet="MATRIZ DE RIESGOS DE PROCESOS"/>
  </cacheSource>
  <cacheFields count="1">
    <cacheField name="Zona de riesgo inherente" numFmtId="0">
      <sharedItems count="4">
        <s v="BAJO"/>
        <s v="EXTREMO"/>
        <s v="MODERADO"/>
        <s v="ALTO"/>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ua guisao" refreshedDate="45700.973025231484" createdVersion="5" refreshedVersion="5" minRefreshableVersion="3" recordCount="45" xr:uid="{00000000-000A-0000-FFFF-FFFF0C000000}">
  <cacheSource type="worksheet">
    <worksheetSource ref="A7:G52" sheet="MATRIZ DE RIESGOS DE PROCESOS"/>
  </cacheSource>
  <cacheFields count="7">
    <cacheField name="#" numFmtId="0">
      <sharedItems containsString="0" containsBlank="1" containsNumber="1" containsInteger="1" minValue="1" maxValue="43"/>
    </cacheField>
    <cacheField name="Procesos" numFmtId="0">
      <sharedItems containsBlank="1" count="14">
        <m/>
        <s v="Direccionamiento Estratégico"/>
        <s v="Planeación Técnica y Estructura de Proyectos de Movilidad"/>
        <s v="Gestión de la ejecución de proyectos de infraestructura"/>
        <s v="Gestión de Talento Humano"/>
        <s v="Gestión Social"/>
        <s v="Gestión de Comunicación"/>
        <s v="Gestión Documental"/>
        <s v="Gestión Financiera"/>
        <s v="Gestión Jurídica"/>
        <s v="Gestión de Servicios Administrativos"/>
        <s v="Gestión de Tecnologías de información y comunicación"/>
        <s v="Verificación Integral de la Gestión Corporativa"/>
        <s v="Gestión de la Contratación"/>
      </sharedItems>
    </cacheField>
    <cacheField name="Causa" numFmtId="0">
      <sharedItems containsBlank="1" longText="1"/>
    </cacheField>
    <cacheField name="Riesgo" numFmtId="0">
      <sharedItems containsBlank="1"/>
    </cacheField>
    <cacheField name="Descripción del riesgo" numFmtId="0">
      <sharedItems containsBlank="1" longText="1"/>
    </cacheField>
    <cacheField name="Clasificación del riesgo" numFmtId="0">
      <sharedItems containsBlank="1" count="6">
        <m/>
        <s v="Ejecución y Administración de Procesos"/>
        <s v="Relaciones Laborales"/>
        <s v="Usuarios, Productos y Prácticas"/>
        <s v="Daños a Activos Fijos"/>
        <s v="Fallas Tecnológicas"/>
      </sharedItems>
    </cacheField>
    <cacheField name="Consecuenci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ua guisao" refreshedDate="45700.976707060188" createdVersion="5" refreshedVersion="5" minRefreshableVersion="3" recordCount="43" xr:uid="{00000000-000A-0000-FFFF-FFFF0F000000}">
  <cacheSource type="worksheet">
    <worksheetSource ref="T9:T52" sheet="MATRIZ DE RIESGOS DE PROCESOS"/>
  </cacheSource>
  <cacheFields count="1">
    <cacheField name="Zona de riesgo  residual" numFmtId="0">
      <sharedItems count="3">
        <s v="MODERADO"/>
        <s v="BAJO"/>
        <s v=""/>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úa Guisao" refreshedDate="45701.392371180555" createdVersion="8" refreshedVersion="8" minRefreshableVersion="3" recordCount="19" xr:uid="{08F3B317-B576-4D11-8068-F9A5411C08CF}">
  <cacheSource type="worksheet">
    <worksheetSource ref="A7:F26" sheet="MATRIZ CORRUPCION"/>
  </cacheSource>
  <cacheFields count="6">
    <cacheField name="#" numFmtId="0">
      <sharedItems containsString="0" containsBlank="1" containsNumber="1" containsInteger="1" minValue="1" maxValue="18"/>
    </cacheField>
    <cacheField name="Procesos" numFmtId="0">
      <sharedItems containsBlank="1" count="12">
        <m/>
        <s v="Gestión Jurídica"/>
        <s v="Gestión de Servicios Administrativos"/>
        <s v="Gestión de Tecnologías de información y comunicación"/>
        <s v="Verificación Integral de la Gestión Corporativa"/>
        <s v="Todos los Procesos"/>
        <s v="Gestión de Comunicación"/>
        <s v="Gestión de la Contratación"/>
        <s v="Gestión Financiera"/>
        <s v="Gestión de la ejecución de proyectos de infraestructura"/>
        <s v="Gestión Social"/>
        <s v="Gestión Documental"/>
      </sharedItems>
    </cacheField>
    <cacheField name="Riesgo" numFmtId="0">
      <sharedItems containsBlank="1"/>
    </cacheField>
    <cacheField name="Causa" numFmtId="0">
      <sharedItems containsBlank="1" longText="1"/>
    </cacheField>
    <cacheField name="Descripción del Riesgo" numFmtId="0">
      <sharedItems containsBlank="1" longText="1"/>
    </cacheField>
    <cacheField name="Consecuenci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úa Guisao" refreshedDate="45701.393591087966" createdVersion="8" refreshedVersion="8" minRefreshableVersion="3" recordCount="19" xr:uid="{8F2E1500-EF4E-4BE3-BA3E-1A37E47552A8}">
  <cacheSource type="worksheet">
    <worksheetSource ref="L7:R26" sheet="MATRIZ CORRUPCION"/>
  </cacheSource>
  <cacheFields count="7">
    <cacheField name="Controles" numFmtId="0">
      <sharedItems containsBlank="1" longText="1"/>
    </cacheField>
    <cacheField name="Tipo de control" numFmtId="0">
      <sharedItems containsBlank="1"/>
    </cacheField>
    <cacheField name="Controles2" numFmtId="0">
      <sharedItems containsBlank="1" longText="1"/>
    </cacheField>
    <cacheField name="Tipo de control2" numFmtId="0">
      <sharedItems containsBlank="1"/>
    </cacheField>
    <cacheField name="Controles3" numFmtId="0">
      <sharedItems containsNonDate="0" containsString="0" containsBlank="1"/>
    </cacheField>
    <cacheField name="Tipo de control3" numFmtId="0">
      <sharedItems containsBlank="1"/>
    </cacheField>
    <cacheField name="Responsable" numFmtId="0">
      <sharedItems containsBlank="1" count="15">
        <m/>
        <s v="Dirección Jurídica"/>
        <s v="Dirección Administrativa - Profesional Gestión TIC y Servicios Administrativos"/>
        <s v="Dirección Administrativa - Profesional Universitario  Gestión TIC "/>
        <s v="Coordinación de Control Interno"/>
        <s v="Dirección Administrativa Comunicaciones Gerencia Secretaria General"/>
        <s v="Gerencia Secretaria General _x000a_Jurídica_x000a_Control Interno Comunicaciones"/>
        <s v="Dirección Comunicaciones "/>
        <s v="Dirección Jurídica y Apoderados Judiciales "/>
        <s v="Director Financiero"/>
        <s v="Dirección Infraestructura y transporte"/>
        <s v="Dirección de Gestión Social y Mercadeo._x000a_Secretaria General."/>
        <s v="Gestión Documental"/>
        <s v="Dirección de Gestión Social "/>
        <s v="Dirección Administrativa - Profesional Gestión TIC y Servicios Administrativos - Profesional CA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r>
  <r>
    <x v="0"/>
  </r>
  <r>
    <x v="1"/>
  </r>
  <r>
    <x v="1"/>
  </r>
  <r>
    <x v="1"/>
  </r>
  <r>
    <x v="1"/>
  </r>
  <r>
    <x v="1"/>
  </r>
  <r>
    <x v="1"/>
  </r>
  <r>
    <x v="1"/>
  </r>
  <r>
    <x v="1"/>
  </r>
  <r>
    <x v="1"/>
  </r>
  <r>
    <x v="1"/>
  </r>
  <r>
    <x v="1"/>
  </r>
  <r>
    <x v="1"/>
  </r>
  <r>
    <x v="2"/>
  </r>
  <r>
    <x v="2"/>
  </r>
  <r>
    <x v="1"/>
  </r>
  <r>
    <x v="3"/>
  </r>
  <r>
    <x v="1"/>
  </r>
  <r>
    <x v="3"/>
  </r>
  <r>
    <x v="1"/>
  </r>
  <r>
    <x v="1"/>
  </r>
  <r>
    <x v="1"/>
  </r>
  <r>
    <x v="1"/>
  </r>
  <r>
    <x v="1"/>
  </r>
  <r>
    <x v="1"/>
  </r>
  <r>
    <x v="1"/>
  </r>
  <r>
    <x v="1"/>
  </r>
  <r>
    <x v="1"/>
  </r>
  <r>
    <x v="1"/>
  </r>
  <r>
    <x v="1"/>
  </r>
  <r>
    <x v="4"/>
  </r>
  <r>
    <x v="1"/>
  </r>
  <r>
    <x v="4"/>
  </r>
  <r>
    <x v="5"/>
  </r>
  <r>
    <x v="5"/>
  </r>
  <r>
    <x v="6"/>
  </r>
  <r>
    <x v="1"/>
  </r>
  <r>
    <x v="6"/>
  </r>
  <r>
    <x v="6"/>
  </r>
  <r>
    <x v="1"/>
  </r>
  <r>
    <x v="4"/>
  </r>
  <r>
    <x v="6"/>
  </r>
  <r>
    <x v="6"/>
  </r>
  <r>
    <x v="1"/>
  </r>
  <r>
    <x v="1"/>
  </r>
  <r>
    <x v="1"/>
  </r>
  <r>
    <x v="4"/>
  </r>
  <r>
    <x v="4"/>
  </r>
  <r>
    <x v="4"/>
  </r>
  <r>
    <x v="4"/>
  </r>
  <r>
    <x v="4"/>
  </r>
  <r>
    <x v="4"/>
  </r>
  <r>
    <x v="4"/>
  </r>
  <r>
    <x v="4"/>
  </r>
  <r>
    <x v="4"/>
  </r>
  <r>
    <x v="4"/>
  </r>
  <r>
    <x v="4"/>
  </r>
  <r>
    <x v="4"/>
  </r>
  <r>
    <x v="4"/>
  </r>
  <r>
    <x v="4"/>
  </r>
  <r>
    <x v="4"/>
  </r>
  <r>
    <x v="1"/>
  </r>
  <r>
    <x v="1"/>
  </r>
  <r>
    <x v="1"/>
  </r>
  <r>
    <x v="1"/>
  </r>
  <r>
    <x v="1"/>
  </r>
  <r>
    <x v="1"/>
  </r>
  <r>
    <x v="1"/>
  </r>
  <r>
    <x v="1"/>
  </r>
  <r>
    <x v="1"/>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r>
  <r>
    <x v="0"/>
  </r>
  <r>
    <x v="1"/>
  </r>
  <r>
    <x v="1"/>
  </r>
  <r>
    <x v="1"/>
  </r>
  <r>
    <x v="1"/>
  </r>
  <r>
    <x v="1"/>
  </r>
  <r>
    <x v="2"/>
  </r>
  <r>
    <x v="2"/>
  </r>
  <r>
    <x v="3"/>
  </r>
  <r>
    <x v="3"/>
  </r>
  <r>
    <x v="3"/>
  </r>
  <r>
    <x v="4"/>
  </r>
  <r>
    <x v="4"/>
  </r>
  <r>
    <x v="4"/>
  </r>
  <r>
    <x v="4"/>
  </r>
  <r>
    <x v="4"/>
  </r>
  <r>
    <x v="5"/>
  </r>
  <r>
    <x v="5"/>
  </r>
  <r>
    <x v="6"/>
  </r>
  <r>
    <x v="7"/>
  </r>
  <r>
    <x v="7"/>
  </r>
  <r>
    <x v="7"/>
  </r>
  <r>
    <x v="8"/>
  </r>
  <r>
    <x v="8"/>
  </r>
  <r>
    <x v="8"/>
  </r>
  <r>
    <x v="8"/>
  </r>
  <r>
    <x v="8"/>
  </r>
  <r>
    <x v="1"/>
  </r>
  <r>
    <x v="9"/>
  </r>
  <r>
    <x v="8"/>
  </r>
  <r>
    <x v="10"/>
  </r>
  <r>
    <x v="10"/>
  </r>
  <r>
    <x v="11"/>
  </r>
  <r>
    <x v="11"/>
  </r>
  <r>
    <x v="11"/>
  </r>
  <r>
    <x v="12"/>
  </r>
  <r>
    <x v="12"/>
  </r>
  <r>
    <x v="12"/>
  </r>
  <r>
    <x v="12"/>
  </r>
  <r>
    <x v="12"/>
  </r>
  <r>
    <x v="12"/>
  </r>
  <r>
    <x v="12"/>
  </r>
  <r>
    <x v="12"/>
  </r>
  <r>
    <x v="12"/>
  </r>
  <r>
    <x v="13"/>
  </r>
  <r>
    <x v="13"/>
  </r>
  <r>
    <x v="13"/>
  </r>
  <r>
    <x v="14"/>
  </r>
  <r>
    <x v="13"/>
  </r>
  <r>
    <x v="6"/>
  </r>
  <r>
    <x v="9"/>
  </r>
  <r>
    <x v="8"/>
  </r>
  <r>
    <x v="3"/>
  </r>
  <r>
    <x v="5"/>
  </r>
  <r>
    <x v="7"/>
  </r>
  <r>
    <x v="5"/>
  </r>
  <r>
    <x v="3"/>
  </r>
  <r>
    <x v="3"/>
  </r>
  <r>
    <x v="3"/>
  </r>
  <r>
    <x v="12"/>
  </r>
  <r>
    <x v="12"/>
  </r>
  <r>
    <x v="13"/>
  </r>
  <r>
    <x v="13"/>
  </r>
  <r>
    <x v="13"/>
  </r>
  <r>
    <x v="9"/>
  </r>
  <r>
    <x v="9"/>
  </r>
  <r>
    <x v="9"/>
  </r>
  <r>
    <x v="9"/>
  </r>
  <r>
    <x v="9"/>
  </r>
  <r>
    <x v="9"/>
  </r>
  <r>
    <x v="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2"/>
  </r>
  <r>
    <x v="0"/>
  </r>
  <r>
    <x v="0"/>
  </r>
  <r>
    <x v="3"/>
  </r>
  <r>
    <x v="1"/>
  </r>
  <r>
    <x v="3"/>
  </r>
  <r>
    <x v="2"/>
  </r>
  <r>
    <x v="1"/>
  </r>
  <r>
    <x v="1"/>
  </r>
  <r>
    <x v="1"/>
  </r>
  <r>
    <x v="3"/>
  </r>
  <r>
    <x v="3"/>
  </r>
  <r>
    <x v="0"/>
  </r>
  <r>
    <x v="0"/>
  </r>
  <r>
    <x v="2"/>
  </r>
  <r>
    <x v="3"/>
  </r>
  <r>
    <x v="2"/>
  </r>
  <r>
    <x v="2"/>
  </r>
  <r>
    <x v="1"/>
  </r>
  <r>
    <x v="1"/>
  </r>
  <r>
    <x v="1"/>
  </r>
  <r>
    <x v="2"/>
  </r>
  <r>
    <x v="1"/>
  </r>
  <r>
    <x v="2"/>
  </r>
  <r>
    <x v="1"/>
  </r>
  <r>
    <x v="1"/>
  </r>
  <r>
    <x v="3"/>
  </r>
  <r>
    <x v="1"/>
  </r>
  <r>
    <x v="1"/>
  </r>
  <r>
    <x v="0"/>
  </r>
  <r>
    <x v="0"/>
  </r>
  <r>
    <x v="0"/>
  </r>
  <r>
    <x v="0"/>
  </r>
  <r>
    <x v="3"/>
  </r>
  <r>
    <x v="3"/>
  </r>
  <r>
    <x v="2"/>
  </r>
  <r>
    <x v="0"/>
  </r>
  <r>
    <x v="0"/>
  </r>
  <r>
    <x v="3"/>
  </r>
</pivotCacheRecords>
</file>

<file path=xl/pivotCache/pivotCacheRecords4.xml><?xml version="1.0" encoding="utf-8"?>
<pivotCacheRecords xmlns="http://schemas.openxmlformats.org/spreadsheetml/2006/main" xmlns:r="http://schemas.openxmlformats.org/officeDocument/2006/relationships" count="45">
  <r>
    <m/>
    <x v="0"/>
    <m/>
    <m/>
    <m/>
    <x v="0"/>
    <m/>
  </r>
  <r>
    <m/>
    <x v="0"/>
    <m/>
    <m/>
    <m/>
    <x v="0"/>
    <m/>
  </r>
  <r>
    <n v="1"/>
    <x v="1"/>
    <s v="Falta de recursos financieros para cumplir con un plan estratégico_x000a__x000a_Cambio de prioridades de la alta dirección_x000a__x000a_Cambios de gobierno en las administraciones municipales"/>
    <s v="Incumplimiento de metas del plan estratégico y plan de gerencia"/>
    <s v="Posibilidad de Afectación económica o reputacional por sanciones o multas de entes de control debido al Incumplimiento del direccionamiento, del plan estratégico y plan de gerencia"/>
    <x v="1"/>
    <s v="Afectación de la imagen institucional"/>
  </r>
  <r>
    <n v="2"/>
    <x v="1"/>
    <s v="Ausencia o falta de conocimiento y aplicabilidad de la metodología de gestión de riesgos._x000a_Falta de información disponible sobre riesgos (latentes y materializados)."/>
    <s v="No aplicación de las directrices para gestión de los riesgos "/>
    <s v="Posibilidad de Afectación reputacional por sanciones  de entes de control debido por la materialización de eventos previsibles que afecten de manera negativa el logro de las metas institucionales, debido a no aplicación de las directrices para gestión de los riesgos identificados en los procesos."/>
    <x v="1"/>
    <s v="Materialización de riesgos y mal manejo cuando ocurren._x000a_Posibles investigación y auditorías de entes de control._x000a_Pérdida de credibilidad y confianza"/>
  </r>
  <r>
    <n v="3"/>
    <x v="2"/>
    <s v="El no contar con los debidos  estudios técnicos, legal y financieros  que permitan la consecución de nuevos recursos para las nuevas obras que se proyectan._x000a__x000a_Falta de personal idóneo y suficiente para la estructuración y formulación  de nuevos proyectos."/>
    <s v="No aceptación y cofinanciación de nuevos proyectos de movilidad formulados por la entidad"/>
    <s v="Posibilidad de Afectación o reputacional por la no aceptación  y cofinanciación de nuevos proyectos de movilidad formulados por la entidad, los cuales son presentados a los Municipios socios y a las demás entidades de orden local y nacional."/>
    <x v="1"/>
    <s v="Incumplimiento del plan estratégico de la entidad_x000a_No hay expansión  ni articulación con las demás líneas del sistema  METROPLUS_x000a_Afectación a los niveles de servicio de la operación del sistema METROPLUS"/>
  </r>
  <r>
    <n v="4"/>
    <x v="2"/>
    <s v="Deficiencias en la etapa precontractual._x000a_Insuficiente idoneidad del contratista._x000a_Deficiencias en la interventoría y supervisión del contrato._x000a_Cambios normativos que se den durante la ejecución del contrato."/>
    <s v="Estudios y diseños sin el cumplimiento de especificaciones, requisitos y normativa vigente."/>
    <s v="Posibilidad de Afectación reputacional por no contar con los debidos estudios y diseños que cumplan con las  especificaciones, requisitos y normativa vigente."/>
    <x v="1"/>
    <s v="Incumplimiento o retrasos en los cronogramas establecidos._x000a__x000a_Retrasos en el inicio de los proyectos de construcción de las obras y la operación del sistema. Posibilidad de inicio de procesos jurídicos debido a los incumplimientos o a la no ejecución del contrato por parte de los contratistas."/>
  </r>
  <r>
    <n v="5"/>
    <x v="3"/>
    <s v="Deficiencias en la etapa precontractual._x000a_Insuficiente idoneidad del contratista y de sus profesionales._x000a_Notificación de los alcances de los diseños._x000a_Demora en la definición de especificaciones por parte de entidades externa._x000a_Deficiencias en la interventoría y supervisión del contrato_x000a_Cambios normativos que se den durante la ejecución del contrato."/>
    <s v="Extemporaneidad en la entrega de los productos de diseños fase III"/>
    <s v="Posibilidad de Afectación reputacional por demora en la entrega de los productos de diseños fase III"/>
    <x v="1"/>
    <s v="Demora en el inicio del proceso de contratación  para la ejecución de la construcción de infraestructura._x000a__x000a_Incumplimiento del plan anual de adquisición de la entidad."/>
  </r>
  <r>
    <n v="6"/>
    <x v="3"/>
    <s v="Demora en la entrega de información por parte del diseñador que adelanta el tramite._x000a_Cambios en la normatividad durante la gestión del tramite que obligan a hacer actualización de la información o de los diseños._x000a_Demora por parte de las entidades ante las cuales se realiza el tramite._x000a_Oposición de la comunidad impactada por el proyecto a la ejecución de las obras."/>
    <s v="Incumplimiento de los tiempos en  la expedición de las licencias y permisos por parte de las entidades competentes."/>
    <s v="Posibilidad de Afectación reputacional por  retrasos en la expedición de las licencias y permisos por parte de las entidades competentes."/>
    <x v="1"/>
    <s v="Demora en el inicio de la contratación para la ejecución de la construcción de infraestructura._x000a__x000a_Incumplimiento del plan anual de adquisición de la entidad."/>
  </r>
  <r>
    <n v="7"/>
    <x v="3"/>
    <s v="Insuficiente idoneidad del contratista y de sus profesionales._x000a_Deficiencias en la interventoría y supervisión del contrato._x000a_Modificación de los alcances del contrato._x000a_Oposición de la comunidad impactada por el proyecto a la ejecución de las obras."/>
    <s v=" Incumplimiento  en la programación, para la  ejecución y la  Construcción de proyectos de infraestructura. "/>
    <s v="Posibilidad de afectación reputacional o económicas por planear y viabilizar obras, orientando resultados en favor de intereses de terceros."/>
    <x v="1"/>
    <s v="La no ejecución de los proyectos y obras asociadas a la puesta en operación del sistema Metroplús en el Área Metropolitana.  Incumplimiento del plan anual de adquisición de la entidad._x000a_Perdida de credibilidad y confianza en la entidad._x000a__x000a_Atrasos en el inicio de la operación del sistema."/>
  </r>
  <r>
    <n v="8"/>
    <x v="4"/>
    <s v="No tener respaldo de los conocimientos críticos de las personas_x000a_No tener implementada metodología de gestión del conocimiento"/>
    <s v="Fuga de conocimiento de la entidad"/>
    <s v="Posibilidad de Afectación reputacional por perdida debido a la fuga de conocimiento de la entidad"/>
    <x v="1"/>
    <s v="Perdida de recursos intelectual._x000a_Reprocesos_x000a_Errores"/>
  </r>
  <r>
    <n v="9"/>
    <x v="4"/>
    <s v="Falta de competencias técnicas para la liquidar la nomina adecuadamente_x000a__x000a_Dificultades con el software OFIMA, (proceso manual)"/>
    <s v="Cálculos erróneos en la liquidación de la nomina"/>
    <s v="Posibilidad de Afectación económica o reputacional por equivocaciones en la liquidación de la nomina"/>
    <x v="1"/>
    <s v="Perdidas económicas_x000a_Reproceso_x000a_Sanciones disciplinarias"/>
  </r>
  <r>
    <n v="10"/>
    <x v="4"/>
    <s v="Generación de falsas expectativas entre las personas_x000a__x000a_Falta de una adecuada divulgación que de cuenta del porque del programa de incentivos_x000a__x000a_"/>
    <s v="Insatisfacción del personal respecto a la implementación del Programa de incentivos y reconocimientos."/>
    <s v="Posibilidad de Afectación reputacional por insatisfacción del personal respecto a la implementación del Programa de incentivos y reconocimientos."/>
    <x v="2"/>
    <s v="Insatisfacción por parte de los colaboradores"/>
  </r>
  <r>
    <n v="11"/>
    <x v="4"/>
    <s v="Falta de presupuesto para realizar alguna de las actividades_x000a__x000a_Mal manejo logístico"/>
    <s v="Incumplimiento de alguna de las actividades criticas de bienestar laboral (ligadas al cumplimiento legal)"/>
    <s v="Posibilidad de Afectación económica o reputacional por incumplimiento de alguna de las actividades criticas de bienestar laboral (ligadas al cumplimiento legal)"/>
    <x v="2"/>
    <s v="Sanciones administrativas_x000a_Insatisfacción _x000a_Incumplimiento de las metas y objetivos de la entidad"/>
  </r>
  <r>
    <n v="12"/>
    <x v="4"/>
    <s v="Falta de presupuesto para realizar alguna de las actividades_x000a__x000a_Mal manejo logístico"/>
    <s v="incumplimiento de la metas del Plan de trabajo anual SST"/>
    <s v="Posibilidad de Afectación reputacional por incumplimiento de las metas establecidas en el Plan de trabajo anual SST"/>
    <x v="1"/>
    <s v="Sanciones administrativas_x000a_sanciones por entes de control"/>
  </r>
  <r>
    <n v="13"/>
    <x v="5"/>
    <s v="Mala identificación de la dinámica de relacionamiento con la comunidad impactada"/>
    <s v="Falencias en el relacionamiento de la comunidad impactada con las obras"/>
    <s v="Posibilidad de Afectación reputacional por falencias en el relacionamiento de la comunidad impactada con las obra desarrolladas por la entidad"/>
    <x v="3"/>
    <s v="Perdida de credibilidad y confianza en la entidad_x000a__x000a_No apropiación del proyecto por la comunidad_x000a__x000a_Demoras en la ejecución de los proyectos"/>
  </r>
  <r>
    <n v="14"/>
    <x v="5"/>
    <s v="Alta carga laboral de las personas encargadas de responder las PQRS"/>
    <s v="Respuesta de PQRDS fuera de los términos de ley"/>
    <s v="Posibilidad de Afectación reputacional por  incumplimiento en las respuesta de las de PQRDS fuera de los términos de ley."/>
    <x v="1"/>
    <s v="Sanciones legales para el representante legal_x000a__x000a_Sanciones administrativas para los responsables en responder _x000a__x000a_Perdida de credibilidad y confianza en la entidad"/>
  </r>
  <r>
    <n v="15"/>
    <x v="6"/>
    <s v="Falta de información para el público interno sobre proyectos, procesos, estructura organizacional, cambios de personal, entre otros. "/>
    <s v="Rumor en flujos comunicacionales"/>
    <s v="Posibilidad de Afectación reputacional  debido a Información emitida por medios de comunicación externos a la entidad con información errónea o incompleta"/>
    <x v="3"/>
    <s v="Pérdida de credibilidad y confianza en la entidad"/>
  </r>
  <r>
    <n v="16"/>
    <x v="7"/>
    <s v="Falta de planeación adecuada_x000a_Falta de recursos suficiente_x000a_Falta de elaboración y aplicación de algunos instrumentos archivísticos"/>
    <s v=" Incumplimiento de la normatividad archivística"/>
    <s v="Posibilidad de Afectación reputacional  por  incumplimiento de la normatividad archivística aplicada en la gestión documental de la entidad"/>
    <x v="1"/>
    <s v="Sanciones legales_x000a__x000a_Afecta la organización y conservación de la memoria institucional"/>
  </r>
  <r>
    <n v="17"/>
    <x v="7"/>
    <s v="Falta de aplicación de las tablas de retención documental y tablas de valoración documental._x000a_Desactualización del programa de gestión documental.  Manejo inadecuado de los documentos por parte de algún funcionario.  Ausencia de copia digital."/>
    <s v="Perdida de información documentada"/>
    <s v="Posibilidad de Afectación reputacional por perdida de información documentada"/>
    <x v="1"/>
    <s v="Falta de oportunidad en la recuperación de la información_x000a_Reprocesos_x000a_Sanciones legales"/>
  </r>
  <r>
    <n v="18"/>
    <x v="8"/>
    <s v="Entrega de información completa y oportuna de Los supervisores"/>
    <s v="Demora en el pago de obligaciones"/>
    <s v="Posibilidad de Afectación económica o reputacional por demora en el pago de obligaciones"/>
    <x v="1"/>
    <s v="Incurrir en intereses de mora_x000a__x000a_Perdida de credibilidad y confianza"/>
  </r>
  <r>
    <n v="19"/>
    <x v="8"/>
    <s v="Error humano"/>
    <s v="Errores en la liquidación de los  pagos que se realizan a través del encargo fiduciario correspondientes a inversión"/>
    <s v="Posibilidad de Afectación económica o reputacional por equivocación o error en la instrucción de pagos que se realizan a través del encargo fiduciario correspondientes a inversión"/>
    <x v="1"/>
    <s v="Desfinanciación por la posibilidad de afectación que se materializa - "/>
  </r>
  <r>
    <n v="20"/>
    <x v="8"/>
    <s v="La inconformidad de los entes aportantes para la aprobación del presupuesto de inversión y funcionamiento."/>
    <s v="Demora o incumplimiento en los términos   y procedimientos para la presentación  del proyecto de presupuesto   ante la junta directiva"/>
    <s v="Posibilidad de Afectación económica o reputacional por demoras o incumplimientos en los  procedimientos para la presentación  del proyecto de presupuesto   ante la junta directiva que retrasen la aprobación del mismo. "/>
    <x v="1"/>
    <s v="No aprobación de presupuesto"/>
  </r>
  <r>
    <n v="21"/>
    <x v="1"/>
    <s v="Inadecuada planeación por parte de las áreas de la entidad._x000a__x000a_"/>
    <s v="Errores en la planeación del Direccionamiento  estratégico  que afecten el cumplimiento de las metas propuestas "/>
    <s v="Posibilidad de Afectación económica por errores en la planeación estratégica que afecten el cumplimiento de las metas propuestas."/>
    <x v="1"/>
    <s v="El no cumplimiento de las metas trazadas en el Direccionamiento estratégico propuesto por Metroplús._x000a__x000a_Demoras en la ejecución de los proyectos"/>
  </r>
  <r>
    <n v="22"/>
    <x v="8"/>
    <s v="Fallas técnicas de los sistemas de información_x000a__x000a_Alta carga laboral de los responsables de elaborar informes."/>
    <s v="Extemporaneidad en la presentación de informes financieros, contables y tributarios"/>
    <s v="Posibilidad de Afectación económica o reputacional por demora en la presentación de informes financieros, contables y tributarios a los entes de control, en las fechas establecidas"/>
    <x v="1"/>
    <s v="Sanciones y multas"/>
  </r>
  <r>
    <n v="23"/>
    <x v="9"/>
    <s v="Reparaciones directas_x000a_Acciones contractuales_x000a_Acción de nulidad, contrato realidad  y restablecimiento del derecho_x000a_No conciliar o incumplir lo establecido en el acta de conciliación _x000a_Cualquier otra clase de reclamación  presente en la ley 1437 de 2011, y CPACA, como también la ley 1755 de 2015, se aplica también, la demanda de reconvención."/>
    <s v="Reclamaciones y litigios en contra de la entidad. Perdida de los fallos y su no procedencia para con las acciones de casación."/>
    <s v="Posibilidad de Afectación económica o reputacional por alto nivel de acciones de control , reclamaciones y litigios en contra de la entidad. Perdida de los fallos y su no procedencia para con las acciones de casación."/>
    <x v="1"/>
    <s v="Detrimento patrimonial,_x000a_Perdida de credibilidad y confianza en la comunidad sobre la Entidad.                                  Declaración para sus funcionarios de una inhabilidad o suspensión; como también, la intervención de personerías u otros entes por omisión en las funciones propias del cargo.                    Necesidad de requerir mediante a oficio a otros municipios  o los cofinancia dores para lograr  la articulación del SITP. "/>
  </r>
  <r>
    <n v="24"/>
    <x v="10"/>
    <s v="Incipientes mediadas de seguridad de la entidad"/>
    <s v="Pérdida  de activos fijos, en beneficio propio o de un tercero."/>
    <s v="Posibilidad de afectación reputacional o económica debido a la pérdida  de activos fijos, en beneficio propio o de un tercero."/>
    <x v="4"/>
    <s v="Pérdida de la integridad y confiabilidad de la información.                                                Favorecimiento propio o a terceros Implicaciones legales a la entidad y/o entidades asociadas. Obstrucción en la gestión. Información errónea para la toma de decisiones.                                    Fuga de información"/>
  </r>
  <r>
    <n v="25"/>
    <x v="10"/>
    <s v="Falta de celeridad en el proceso de enajenación por parte del comité de bienes"/>
    <s v="Inadecuada enajenación de los activos fijos."/>
    <s v="Posibilidad de Afectación económica o reputacional por una inadecuada enajenación de los activos fijos."/>
    <x v="4"/>
    <s v="Sobrecostos para la empresa_x000a_Detrimento patrimonial_x000a_Procesos disciplinarios"/>
  </r>
  <r>
    <n v="26"/>
    <x v="11"/>
    <s v="Fallas eléctricas, fallas en el sistema operativo de cada estación de trabajo,  Virus o carencia de respaldos de la información"/>
    <s v="Perdida de bases de datos y fuentes de información"/>
    <s v="Posibilidad de afectación reputacional o económica debido a perdida de bases de datos y fuentes de información"/>
    <x v="5"/>
    <s v="Reprocesos_x000a_Sanciones de órganos de control_x000a_Detrimento patrimonial._x000a_Perdida de información financiera por inexistencia de parámetros de seguridad por parte del área de TIC.                   "/>
  </r>
  <r>
    <n v="27"/>
    <x v="11"/>
    <s v="Manipulación de la información confidencial o privada de la entidad, por parte del personal para un beneficio propio de un tercero o desconocimiento"/>
    <s v="Ausencia de controles en los sistemas de información"/>
    <s v="Posibilidad de afectación reputacional o económica debido a la ausencia de controles en los sistemas de información"/>
    <x v="1"/>
    <s v="Manipulación de las cuentas.                                       Perdida de información crítica.                                              Perdida de credibilidad en la entidad            Sanciones por entes de control_x000a_Perdida de contraseñas._x000a_Detrimento patrimonial.     "/>
  </r>
  <r>
    <n v="28"/>
    <x v="11"/>
    <s v="Productos y/o Servicios defectuoso por parte del proveedor."/>
    <s v="Errónea gestión de la Plataforma Tecnológica "/>
    <s v="Posibilidad de afectación reputacional debido a la errónea gestión de la Plataforma Tecnológica "/>
    <x v="5"/>
    <s v="1. Fallas en la conectividad de los sistemas de información_x000a_2. Fallas en la conectividad de pagina web, intranet, correos electrónicos institucionales, red corporativa y red de visitantes_x000a_3. Perdida de recursos._x000a_4. Posibles sanciones por parte de los organismos de control.                                       "/>
  </r>
  <r>
    <n v="29"/>
    <x v="11"/>
    <s v="Productos y/o Servicios defectuoso por parte del proveedor."/>
    <s v="Mantenimiento inadecuado o instalación defectuosa de medios de almacenamiento"/>
    <s v="Posibilidad de afectación reputacional o económica debido a mantenimiento inadecuado o instalación defectuosa de medios de almacenamiento"/>
    <x v="5"/>
    <s v="1. Mal funcionamiento de los dispositivos,  aplicativos de la Plataforma Tecnológica. _x000a_2. No disponibilidad de la información servicios de TI. _x000a_3. Posibilidad de falla de los dispositivos que integran la infraestructura tecnológica de la entidad._x000a_4. Reprocesos._x000a_5. Posibles sanciones por parte de los organismos de control.  "/>
  </r>
  <r>
    <n v="30"/>
    <x v="11"/>
    <s v="Manipulación de la información confidencial o privada de la entidad, por parte del personal del proveedor o profesional TIC, para un beneficio propio de un tercero o desconocimiento, "/>
    <s v="Acceso no autorizado a los sistemas de información, documentos electrónicos y las bases de datos de los software críticos de la entidad"/>
    <s v="Posibilidad de afectación reputacional o económica debido al acceso no autorizado a los sistemas de información, documentos electrónicos y las bases de datos de los software críticos de la entidad"/>
    <x v="1"/>
    <s v="1. Exposición de información clasificada o reservada de la entidad._x000a_2. Posibles sanciones por parte de los organismos de control.  _x000a_3. Perdida de credibilidad en la entidad._x000a_                      "/>
  </r>
  <r>
    <n v="31"/>
    <x v="11"/>
    <s v="Carencia de recursos financieros para financiar aplicativos o software"/>
    <s v=" Insuficiencia operativa de aplicativos y software"/>
    <s v="Posibilidad de afectación reputacional o económica debido a Insuficiencia operativa de aplicativos y software"/>
    <x v="5"/>
    <s v="1. Resultados desactualizados y no en _x000a_tiempo real. _x000a_2. Falta de trazabilidad en la documentación generada o de la entidad. _x000a_3. Falta de efectividad del software de Gestión Documental para temas de vencimiento en correspondencia._x000a_4. Posibles sanciones por parte de los organismos de control.  "/>
  </r>
  <r>
    <n v="32"/>
    <x v="11"/>
    <s v="Uso indebido de los recursos tecnológicos por parte de los funcionarios, fallas eléctricas, virus o incidentes."/>
    <s v="Daños físicos en los equipos tecnológicos "/>
    <s v="Posibilidad de afectación reputacional o económica debido a Daños físicos en los equipos tecnológicos "/>
    <x v="5"/>
    <s v="1. Perdida de la información_x000a_2. Posibles sanciones por parte de los organismos de control._x000a_3. Reprocesos._x000a_4. Detrimento patrimonial.       "/>
  </r>
  <r>
    <n v="33"/>
    <x v="11"/>
    <s v="Uso indebido de los recursos tecnológicos por parte de los funcionarios"/>
    <s v="Vulnerabilidad en los Activos de Información de Metroplús S.A."/>
    <s v="Posibilidad de afectación reputacional o económica debido a vulnerabilidad en los Activos de Información de Metroplús S.A."/>
    <x v="1"/>
    <s v="1. Perdida de la información_x000a_2. Posibles sanciones por parte de los organismos de control._x000a_3. Reprocesos._x000a_4. Detrimento patrimonial._x000a_5. Perdida de la imagen institucional. _x000a_6. Divulgación de información privada de la entidad"/>
  </r>
  <r>
    <n v="34"/>
    <x v="12"/>
    <s v="Falta de recurso humano, técnico y financiero para la realización de auditoria"/>
    <s v="Incumplimiento del plan de auditoria"/>
    <s v="Posibilidad de Afectación reputacional por incumplimiento del plan de auditoria"/>
    <x v="1"/>
    <s v="Hallazgos no conformes por parte de entes de control externos_x000a__x000a_No mejoramiento y reprocesos en los procesos"/>
  </r>
  <r>
    <n v="35"/>
    <x v="12"/>
    <s v="Incumplimiento en los plazos de la entrega de información por parte de las áreas"/>
    <s v="Extemporaneidad en la entrega de información a entes de control"/>
    <s v="Posibilidad de Afectación económica o reputacional por demora en la entrega de información a los entes de control"/>
    <x v="1"/>
    <s v="Hallazgos no conformes por parte de entes de control externos"/>
  </r>
  <r>
    <n v="36"/>
    <x v="12"/>
    <s v="Demora en la entrega de información por parte de las áreas"/>
    <s v="Reporte o publicación de  información errada o incompleta a los órganos de control"/>
    <s v="Posibilidad de Afectación económica o reputacional por demora en la rendición de informes de cuenta a los órganos de control"/>
    <x v="1"/>
    <s v="Sanciones administrativas, disciplinarias y pecuniarias"/>
  </r>
  <r>
    <n v="37"/>
    <x v="12"/>
    <s v="No disponer de fuentes de información adecuadas para el calculo de indicadores"/>
    <s v="Falta de seguimiento y control de los indicadores de gestión "/>
    <s v="Posibilidad de Afectación reputacional por incumplimiento en la medición de los indicadores de gestión aplicables a cada proceso y área"/>
    <x v="1"/>
    <s v="Poca oportunidad en la toma de acciones de mejora_x000a__x000a_Hallazgos no conformes"/>
  </r>
  <r>
    <n v="38"/>
    <x v="12"/>
    <s v="Desconocimiento sobre como definir y cerrar adecuadamente acciones de mejora"/>
    <s v="Incumplimiento de los planes de mejoramiento "/>
    <s v="Posibilidad de Afectación económica o reputacional por incumplimiento o no eficacia en los planes de mejoramiento requeridos"/>
    <x v="1"/>
    <s v="No mejoramiento de los procesos, poca madurez de los procesos_x000a__x000a_Hallazgos no conformes"/>
  </r>
  <r>
    <n v="39"/>
    <x v="13"/>
    <s v="Desconocimiento del proceso y de la normatividad aplicable al proceso de contratación por parte del abogado asignado a cada contrato"/>
    <s v="Indebida estructuración de los documentos pre contractuales y sus soportes que hacen parte de la selección e idoneidad del contratista."/>
    <s v="Posibilidad de afectación económica o reputacional por una Indebida estructuración de los documentos pre contractuales y sus soportes que hacen parte de la selección e idoneidad del contratista."/>
    <x v="1"/>
    <s v="Pérdida de imagen y credibilidad institucional._x000a_Investigaciones disciplinarias,_x000a_Sanciones de tipo económicas o administrativas por entes de control sobre posibles hechos de corrupción."/>
  </r>
  <r>
    <n v="40"/>
    <x v="13"/>
    <s v="Desconocimiento del proceso y de la normatividad aplicable al proceso de contratación por parte del abogado asignado a cada contrato"/>
    <s v="Errores en la justificación y  elección de modalidad de contratación."/>
    <s v="Posibilidad de afectación económica o reputacional por errores en la justificación y  elección de modalidad de contratación."/>
    <x v="1"/>
    <s v="Pérdida de imagen y credibilidad institucional._x000a_Investigaciones disciplinarias,_x000a_Sanciones de tipo económicas o administrativas por entes de control sobre posibles hechos de corrupción."/>
  </r>
  <r>
    <n v="41"/>
    <x v="13"/>
    <s v="Presentación de imprevistos en el desarrollo del contrato_x000a__x000a_Inadecuada planeación                         ocurrencia de hecho del príncipe y condiciones establecidas en la matriz de riesgo contractual en la minuta respectiva           "/>
    <s v="Incumplimiento en el plazo inicialmente estipulado dentro del cronograma en la etapa pre contractual. "/>
    <s v="Posibilidad de afectación económica o reputacional por demandas o sanciones de entes de control debido a la Posibilidad de Incumplimiento en el plazo inicialmente pactado en los contratos, la no ejecución de la obra u obras inconclusas;  afectación de las pólizas. "/>
    <x v="1"/>
    <s v="Sobrecostos (afecta el presupuesto inicial de la entidad)_x000a__x000a_Sanciones disciplinarias o fiscales                                      Posible incumplimiento del contrato ;  imposición de medidas de sancionatorias al contratista como lo es la clausula penal, y multas; entrega no debida de las condiciones previstas en los pliegos de condiciones; incumplimiento contractual.     "/>
  </r>
  <r>
    <n v="42"/>
    <x v="13"/>
    <s v="A través del supervisor o de otras personas de la entidad se realizan actuaciones que pueden materializar el elemento de subordinación laboral."/>
    <s v="Desnaturalización del contrato de prestación de servicios."/>
    <s v="Posibilidad de afectación económica o reputacional por demandas o sanciones de entes de control debido a  de la desnaturalización del contrato de prestación de servicios."/>
    <x v="1"/>
    <s v="Afectación  económica con motivo   de un fallo condenatorio. Derivado de lo anterior  reputacionales, porque se generan demandas para la entidad y disciplinarias por incumplimiento de la norma. Acciones repetición contra servidores que dieron lugar a la afectación."/>
  </r>
  <r>
    <n v="43"/>
    <x v="13"/>
    <s v="Retraso, omisión, falta de los requisitos propios, entrega tardía de los documentos contractuales y procesos contractuales.                       Falta de delegación especifica del responsable de publicar información en el SECOP, CAD y Gestión Transparente  y otros procesos de publicación. "/>
    <s v="Expedientes contractuales incompletos en el centro de gestión documental SECOP y en QF Documento."/>
    <s v="Posibilidad de afectación económica o reputacional por demandas o sanciones de entes de control debido a un inadecuado seguimiento y control a  las obligaciones y productos del contrato asignado para la  supervisión y/o interventoría  e inadecuado control documental del expediente contractual y su publicidad en SECOP y QF Documento."/>
    <x v="1"/>
    <s v="Pérdida de imagen y credibilidad institucional._x000a_Investigaciones disciplinarias,_x000a_Sanciones de tipo económicas o administrativas por entes de control."/>
  </r>
</pivotCacheRecords>
</file>

<file path=xl/pivotCache/pivotCacheRecords5.xml><?xml version="1.0" encoding="utf-8"?>
<pivotCacheRecords xmlns="http://schemas.openxmlformats.org/spreadsheetml/2006/main" xmlns:r="http://schemas.openxmlformats.org/officeDocument/2006/relationships" count="43">
  <r>
    <x v="0"/>
  </r>
  <r>
    <x v="0"/>
  </r>
  <r>
    <x v="0"/>
  </r>
  <r>
    <x v="0"/>
  </r>
  <r>
    <x v="1"/>
  </r>
  <r>
    <x v="0"/>
  </r>
  <r>
    <x v="0"/>
  </r>
  <r>
    <x v="1"/>
  </r>
  <r>
    <x v="1"/>
  </r>
  <r>
    <x v="0"/>
  </r>
  <r>
    <x v="0"/>
  </r>
  <r>
    <x v="0"/>
  </r>
  <r>
    <x v="0"/>
  </r>
  <r>
    <x v="0"/>
  </r>
  <r>
    <x v="1"/>
  </r>
  <r>
    <x v="0"/>
  </r>
  <r>
    <x v="0"/>
  </r>
  <r>
    <x v="1"/>
  </r>
  <r>
    <x v="1"/>
  </r>
  <r>
    <x v="1"/>
  </r>
  <r>
    <x v="0"/>
  </r>
  <r>
    <x v="0"/>
  </r>
  <r>
    <x v="0"/>
  </r>
  <r>
    <x v="1"/>
  </r>
  <r>
    <x v="0"/>
  </r>
  <r>
    <x v="1"/>
  </r>
  <r>
    <x v="2"/>
  </r>
  <r>
    <x v="1"/>
  </r>
  <r>
    <x v="1"/>
  </r>
  <r>
    <x v="0"/>
  </r>
  <r>
    <x v="2"/>
  </r>
  <r>
    <x v="2"/>
  </r>
  <r>
    <x v="0"/>
  </r>
  <r>
    <x v="0"/>
  </r>
  <r>
    <x v="0"/>
  </r>
  <r>
    <x v="0"/>
  </r>
  <r>
    <x v="0"/>
  </r>
  <r>
    <x v="0"/>
  </r>
  <r>
    <x v="1"/>
  </r>
  <r>
    <x v="1"/>
  </r>
  <r>
    <x v="0"/>
  </r>
  <r>
    <x v="1"/>
  </r>
  <r>
    <x v="2"/>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x v="0"/>
    <m/>
    <m/>
    <m/>
    <m/>
  </r>
  <r>
    <n v="1"/>
    <x v="1"/>
    <s v="Incumplimientos de las normas  que favorezcan_x000a_intereses particulares y/o de terceros. "/>
    <s v="Búsqueda de beneficio particular o de un tercero en la interpretación subjetiva de las normas y la comisión de delitos en contra la administración publica, violación del principio de legalidad._x000a__x000a_Desconocimiento de las normas por el cambio normativo por parte de funcionarios._x000a__x000a_"/>
    <s v="Incumplimiento o interpretación subjetiva de las normas por parte de funcionarios de la Dirección Jurídica en la celebración de contratos para favorecer intereses particulares o de terceros."/>
    <s v="Pérdida de imagen y credibilidad institucional._x000a_Detrimento Patrimonial._x000a_Demandas de tipo laboral, investigaciones disciplinarias,_x000a_investigaciones internas._x000a_Sanciones por entes de control."/>
  </r>
  <r>
    <n v="2"/>
    <x v="2"/>
    <s v="Incipientes mediadas de seguridad de la entidad."/>
    <s v="Mal gestión del proceso para le uso, manejo y porte de los activos de la entidad._x000a__x000a_Falencias en la seguridad._x000a_"/>
    <s v="Hurto de activos fijos de la entidad por parte de un funcionario, contratista que sustraiga de la entidad algún activos fijo debido a falencias en la seguridad con el cual busque un beneficio propio o de un tercero."/>
    <s v="Pérdida de información.                                                Favorecimiento propio o a terceros Implicaciones legales a la entidad y/o entidades asociadas. _x000a_Obstrucción en la gestión. Información errónea para la toma de decisiones.                                    Fuga de información"/>
  </r>
  <r>
    <n v="3"/>
    <x v="3"/>
    <s v="Manipulación de la información confidencial o privada de la entidad, por parte del personal del proveedor o profesional TIC."/>
    <s v="Ausencia de controles en el acceso de la información de carácter confidencial que sea divulgado  parte del personal del proveedor o profesional TIC._x000a_"/>
    <s v="Exposición o manipulación de información confidencial o privada de la entidad por parte del proveedor o personal TIC, para favorecer un tercero o a nombre propio."/>
    <s v="1. Exposición de información clasificada o reservada de la entidad._x000a_2. Posibles sanciones por parte de los organismos de control.  _x000a_3. Perdida de credibilidad en la entidad._x000a_4. Pérdida de imagen y credibilidad institucional._x000a_                      "/>
  </r>
  <r>
    <n v="4"/>
    <x v="4"/>
    <s v="Falta de independencia "/>
    <s v="Generación de informes de auditoria que favorezcan en sus resultados a personas."/>
    <s v="Falta de independencia en la generación de informes de auditoria por parte de funcionarios de la Coordinación de Control Interno para el favorecimiento de  un tercero o a nombre propio."/>
    <s v="Sanciones administrativas, disciplinarias, fiscales y penales"/>
  </r>
  <r>
    <n v="5"/>
    <x v="5"/>
    <s v="Manipulación o uso inadecuado de la información"/>
    <s v="Manipulación o uso inadecuado de la información por parte de un funcionario o contratista adscritos en la entidad por la falta de controles."/>
    <s v="Manipulación o uso inadecuado de información privilegiada por parte de un funcionario o contratista de la entidad que busque obtener alguna dádiva o beneficio a nombre propio o de un tercero."/>
    <s v="Pérdida de imagen y credibilidad institucional._x000a_Detrimento Patrimonial._x000a_Investigaciones disciplinarias,_x000a_investigaciones internas._x000a_Sanciones de tipo económicas o administrativas por entes de control sobre posibles hechos de corrupción._x000a_"/>
  </r>
  <r>
    <n v="6"/>
    <x v="4"/>
    <s v="Desactualización de la política de gestión de Riesgos de acuerdo con los lineamientos dados por la función pública._x000a_"/>
    <s v="Desactualización de la política de gestión de Riesgos de acuerdo con los lineamientos dados por la función pública."/>
    <s v="Mala calificación del FURAG o hallazgos por entes reguladores debido a la Desactualización de la política de gestión de Riesgos de acuerdo con los lineamientos dados por la función pública con el fin de recibir o solicitar dadiva a nombre propio o de un tercero debido a_x000a__x000a_Para el año 2025 no se continuara con su seguimiento en esta matriz toda vez que no es un riesgo de corrupción."/>
    <s v="Pérdida de imagen y credibilidad institucional._x000a_Detrimento Patrimonial._x000a_Investigaciones disciplinarias,_x000a_investigaciones internas._x000a_Sanciones de tipo económicas o administrativas por entes de control sobre posibles hechos de corrupción._x000a_"/>
  </r>
  <r>
    <n v="7"/>
    <x v="6"/>
    <s v="Uso inadecuado de la imagen institucional. "/>
    <s v="Uso inadecuado de la imagen institucional para afectar la entidad difundiendo información incompleta o errónea"/>
    <s v="Uso indebido o manipulación de la información e imagen institucional exponiendo información incompleta, errónea por parte de personal interno que busque un beneficio propio o de una tercero."/>
    <s v="Pérdida de imagen y credibilidad institucional._x000a_Detrimento Patrimonial._x000a_Investigaciones disciplinarias,_x000a_investigaciones internas._x000a_Sanciones de tipo económicas o administrativas por entes de control sobre posibles hechos de corrupción._x000a_"/>
  </r>
  <r>
    <n v="8"/>
    <x v="7"/>
    <s v="No publicación u omisión en la publicación de los procesos de selección y de contratación de acuerdo con si tipología."/>
    <s v="El servidor público encargado de adelantar el proceso de contratación manipula la información en la etapa precontractual para beneficio propio o de un tercero"/>
    <s v="Manipulación de información en el proceso de la Celebración contratos sin el cumplimiento de requisitos de los contratistas u oferentes por parte de los funcionarios del área jurídica para el favorecimiento de un tercero o el recibimiento de dadivas a nombre propio_x000a__x000a_                 "/>
    <s v="Pérdida de imagen y credibilidad institucional. _x000a_Investigaciones disciplinarias,_x000a_investigaciones internas._x000a_Sanciones de tipo económicas o administrativas por entes de control sobre posibles hechos de corrupción._x000a_Detrimento Patrimonial."/>
  </r>
  <r>
    <n v="9"/>
    <x v="8"/>
    <s v="Uso indebido o Manipulación de la información contable o financiera"/>
    <s v="Manipulación de la información contable o financiera debido al desconocimiento del proceso._x000a__x000a_"/>
    <s v="Uso indebido o manipulación de información confidencial o privada de la entidad (contable y financiera) por parte de los funcionarios de la Dirección financiera para favorecer intereses particulares (un tercero) o ha nombre propio _x000a_"/>
    <s v="Sanciones e inhabilidades por las entidades de control _x000a_Detrimento patrimonial._x000a_Afectación reputacional._x000a_"/>
  </r>
  <r>
    <n v="10"/>
    <x v="9"/>
    <s v="Viabilizarían y/o manipulación de información de obra por parte de funcionarios."/>
    <s v="Intención por parte de los servidores públicos, de viabilizar y manipular la información de obra para favorecer intereses particulares a cambio de beneficios personales."/>
    <s v="Intención en la viabilizarían y manipulación de información de obra por parte de funcionarios de la Dirección Infraestructura y transporte para favorecer intereses particulares (un tercero) o ha nombre propio."/>
    <s v="Pérdida de imagen y credibilidad institucional. Investigaciones disciplinarias,_x000a_investigaciones internas._x000a_Posibles sobrecostos y detrimento patrimonial Investigaciones de los entes de control._x000a_Pérdida de credibilidad institucional."/>
  </r>
  <r>
    <n v="11"/>
    <x v="10"/>
    <s v="Ocultamiento, sustracción o perdida de documentos."/>
    <s v="búsqueda de un beneficio propio o de un tercero en la Manipulación  de la Información de las Caracterizaciones, unidades sociales de base, actas de vecindad._x000a__x000a_"/>
    <s v="Manipulación de información de carácter confidencial sobre las Caracterizaciones, unidades sociales de base, actas de vecindad, por parte del profesional del área social que genere la posibilidad de recibir o solicitar dadiva a nombre propio o de un tercero."/>
    <s v="Pérdida de imagen y credibilidad institucional. Investigaciones disciplinarias,_x000a_investigaciones internas._x000a_Posibles sobrecostos y detrimento patrimonial_x000a_Investigaciones de los entes de control._x000a_"/>
  </r>
  <r>
    <n v="12"/>
    <x v="11"/>
    <s v="Uso o manipulación indebida de la información con reserva legal"/>
    <s v="Manipulación indebida de la información con reserva legal, para el beneficio propio o de un tercero."/>
    <s v="Uso o manipulación indebida de la información con reserva legal de funcionarios o contratistas de la entidad por parte de funcionarios de Gestión Documental que beneficie a un tercero o en búsqued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3"/>
    <x v="10"/>
    <s v="Inadecuada gestión de las PQRSD (silencio administrativo) u ocultamiento de las QRD"/>
    <s v="Ocultamiento de la información para búsqueda de una beneficio propio o privado._x000a__x000a_Desconocimiento del proceso por parte del funcionario responsable"/>
    <s v="Inadecuada gestión de las PQRSD (silencio administrativo) u ocultamiento de las QRD que ingresan a la entidad por presuntos actos de corrupción por parte de funcionarios de la Dirección de Gestión Social para favorecer a terceros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4"/>
    <x v="9"/>
    <s v="Uso y/o y custodia inadecuada de la documentación contractual por parte del funcionario encargado del proceso."/>
    <s v="Manipulación de información o documentación  del proceso contractual para favorecer a nombre propio o de un tercero. "/>
    <s v="Manipulación de información o documentación del proceso contractual por parte de funcionarios de la Dirección Infraestructura y transporte que beneficie a un particular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5"/>
    <x v="9"/>
    <s v="Manipulación por parte del servidor publico encargado del proceso en la estructuración de documentos precontractuales"/>
    <s v="Manipulación por parte del servidor publico encargado del proceso en la estructuración de documentos precontractuales en beneficio propio o de un tercero."/>
    <s v="Contratar bienes o servicios innecesarios o inadecuados por parte de funcionarios de la Dirección Infraestructura y transporte debido a la manipulación  de la documentación de la etapa precontractual de los contratos de obra que beneficie a un particular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
  </r>
  <r>
    <n v="16"/>
    <x v="9"/>
    <s v="Divulgación de información privilegiada de los proyectos en ejecución o por ejecutar"/>
    <s v="Suministrar, alterar, quitar o manipular información reservada y/o clasificada a beneficio propio o de terceros."/>
    <s v="Divulgación de información privilegiada de los proyectos que se estén ejecutado o se vayan a ejecutar por parte de funcionarios o contratistas adscritos a la Dirección Infraestructura y transporte en busca de beneficio a nombre propio o de un tercero."/>
    <s v="Pérdida de imagen y credibilidad institucional._x000a_Detrimento Patrimonial._x000a_Investigaciones disciplinarias,_x000a_investigaciones internas._x000a_Sanciones de tipo económicas o administrativas por entes de control sobre posibles hechos de corrupción."/>
  </r>
  <r>
    <n v="17"/>
    <x v="3"/>
    <s v="Manipulación de la documentación en la celebración de contratos"/>
    <s v="Manipulación del funcionario en cargado en el proceso contractual para favorecer contratos de compra de tecnología a beneficio propio o de terceros."/>
    <s v="Manipulación de la documentación en la celebración de contratos por parte de la Dirección Administrativa - Profesional Gestión TIC y Servicios Administrativos en donde se generen sobrecostos en la compra de tecnología en busca de un beneficio propio o privado."/>
    <s v="Pérdida de imagen y credibilidad institucional._x000a_Detrimento Patrimonial._x000a_Investigaciones disciplinarias,_x000a_investigaciones internas._x000a_Sanciones de tipo económicas o administrativas por entes de control sobre posibles hechos de corrupción."/>
  </r>
  <r>
    <n v="18"/>
    <x v="3"/>
    <s v="Medidas inadecuadas o bajos niveles de seguridad de la información en los archivos de la entidad. "/>
    <s v="Alteración, uso o manipulación indebida de la información física o electrónica técnica y administrativa por parte de los colaboradores de los procesos en favorecimiento propio o de un tercero"/>
    <s v="Medidas inadecuadas o bajos niveles de seguridad de la información en los archivos de la entidad con condiciones de bajo aseguramiento del ingreso al archivo atribuibles al funcionario.  que pueda generar una alteración, uso o manipulación indebida de la información física o electrónica técnica y administrativa por parte de los colaboradores de la entidad en favorecimiento propio o de un tercero"/>
    <s v="Pérdida de la integridad y confiabilidad de la información.                                                Favorecimiento propio o a terceros Implicaciones legales a la entidad y/o entidades asociadas. Obstrucción en la gestión. Información errónea para la toma de decisiones.                                    Fuga de información"/>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m/>
    <m/>
    <m/>
    <m/>
    <m/>
    <x v="0"/>
  </r>
  <r>
    <s v="La entidad cuenta con un Existe un manual de contratación adoptado mediante resolución 2022418 del 3 de marzo de 2022. y su reglamento donde estipula que El comité de contratación se reúne 1 vez por semana en donde señalizan las necesidades y viabilidad de los contratos, adicional se realiza seguimiento a la ejecución de los mismo. "/>
    <s v="Preventivo"/>
    <s v="Se cuenta con la Resolución 2022450 del 7 marzo de 2018 que regula la selección de contratistas"/>
    <s v="Preventivo"/>
    <m/>
    <s v="Preventivo"/>
    <x v="1"/>
  </r>
  <r>
    <s v="                                                                                                                 Se cuenta con Pólizas que amparan los bienes por perdida o robo.                                                                       "/>
    <s v="Correctivo"/>
    <s v="Se cuenta con un protocolo donde se establece el uso y tratamiento de los equipos y la salida de los mismos.                                                                Para quien no siga los protocolos de la entidad, debe realizar la reposición del bien de su propio pecunio"/>
    <s v="Preventivo"/>
    <m/>
    <s v="Preventivo"/>
    <x v="2"/>
  </r>
  <r>
    <s v="1. El supervisor del contrato, revisa el cumplimiento de los requerimientos contractuales y confidencialidad sobre el manejo de la información de la entidad._x000a_"/>
    <s v="Preventivo"/>
    <s v="_x000a_2. El profesional universitario TIC, de acuerdo con las políticas de seguridad y confidencialidad, realiza la creación y/o habilitación y a su vez la des habilitación de las credenciales o acceso a la información de la entidad."/>
    <s v="Preventivo"/>
    <m/>
    <s v="Preventivo"/>
    <x v="3"/>
  </r>
  <r>
    <s v="Fortalecer la cultura del Autocontrol. _x000a_Fortalecer la cultura de la autorregulación._x000a_Establecer los niveles de responsabilidad, autoridad y comunicación de los niveles directivos."/>
    <s v="Preventivo"/>
    <m/>
    <m/>
    <m/>
    <s v="Preventivo"/>
    <x v="4"/>
  </r>
  <r>
    <s v="No aplican controles."/>
    <s v="No Aplica"/>
    <m/>
    <s v="No Aplica"/>
    <m/>
    <s v="No Aplica"/>
    <x v="5"/>
  </r>
  <r>
    <s v="Disponer permanentemente de canales de comunicación donde se recepciones denuncias o quejas por posibles casos de corrupción._x000a__x000a_Manual de Política de Riesgos"/>
    <s v="Preventivo"/>
    <m/>
    <s v="No Aplica"/>
    <m/>
    <s v="No Aplica"/>
    <x v="6"/>
  </r>
  <r>
    <s v="No aplican controles."/>
    <m/>
    <m/>
    <m/>
    <m/>
    <s v="Preventivo"/>
    <x v="7"/>
  </r>
  <r>
    <s v="La entidad cuenta con un manual de contratación y su reglamento donde estipula que El comité de contratación se reúne 1 vez por semana en donde señalizan las necesidades y viabilidad de los contratos, adicional se realiza seguimiento a la ejecución de los mismo. _x000a__x000a_"/>
    <s v="Preventivo"/>
    <s v="Se cuenta con la Resolución 2022450 del 7 marzo de 2018 que regula la selección de contratistas"/>
    <s v="Preventivo"/>
    <m/>
    <s v="Preventivo"/>
    <x v="8"/>
  </r>
  <r>
    <s v="Una vez sea radicado un documento a pagar, el profesional del área de presupuesto realiza la liquidación presupuestal, luego el profesional de contabilidad realiza la causación de la información y se envía a tesorería, la tesorera recepción la información la cual es verificada con relación a los soportes, montos y las cuentas por pagar, posteriormente se procede a realizar el pago interno o por fiducia."/>
    <s v="Preventivo"/>
    <s v="En la parte de inversión, se cuenta con un convenio de cofinanciación por el cual se pagan las cuentas asociadas al convenio quienes revisan los soportes (fuentes) para el respectivo pago."/>
    <s v="Preventivo"/>
    <m/>
    <s v="Preventivo"/>
    <x v="9"/>
  </r>
  <r>
    <s v="En comités directivos se exponen los criterios establecidos antes de la viabilizarían de contratos."/>
    <s v="Preventivo"/>
    <m/>
    <m/>
    <m/>
    <s v="Preventivo"/>
    <x v="10"/>
  </r>
  <r>
    <s v="Se cuenta con el Manual de Gestión Social en donde se estipula el paso a paso de la realización de las caracterizaciones y actas de vecindad y su debido conservación._x000a__x000a_Se cuenta con el Aplicativo Documental (QF Document) en donde se conserva la información que ingresa a la entidad."/>
    <s v="Preventivo"/>
    <m/>
    <s v="No Aplica"/>
    <m/>
    <s v="No Aplica"/>
    <x v="11"/>
  </r>
  <r>
    <s v="Todo documento ingresa por los canales de recepción de documentos (ventanilla única de correspondencia y carpetas de recepción de las diferentes dependencias), con su debido registro documental radicado en el gestor documental."/>
    <s v="Preventivo"/>
    <m/>
    <m/>
    <m/>
    <s v="Preventivo"/>
    <x v="12"/>
  </r>
  <r>
    <s v="Se cuenta con el procedimiento e instructivo de PQRSD. En le cual se encuentran estipulados el paso a paso de la gestión de las PQRSD y las responsabilidades frente a los mismos. _x000a_"/>
    <s v="Preventivo"/>
    <s v="_x000a_El Profesional de gestión social es el responsable de la recepción, verificación y control de las PQRSD, que ingresan por los diferentes canales; virtual (correo electrónico, pagina web y redes sociales), telefónico (línea habilitada 210 70 00 ext. 313, físicas (radicación en la unidad de correspondencia), presenciales (verbales)."/>
    <s v="Detective"/>
    <m/>
    <s v="Preventivo"/>
    <x v="13"/>
  </r>
  <r>
    <s v="Verificación de la información aportada por los proveedores, y validación del cumplimiento de los requisitos establecidos por parte del profesional técnico que hace parte del Comité Evaluador."/>
    <m/>
    <m/>
    <m/>
    <m/>
    <s v="Preventivo"/>
    <x v="10"/>
  </r>
  <r>
    <s v="se cuenta con un manual de contratación"/>
    <s v="Preventivo"/>
    <s v="La dirección de infraestructura realiza seguimiento al Plan de Adquisiciones de la Dirección y confrontar los nuevos requerimientos con las necesidades propias de la Dirección y la Entidad"/>
    <s v="Preventivo"/>
    <m/>
    <s v="Preventivo"/>
    <x v="10"/>
  </r>
  <r>
    <s v="No aplican controles."/>
    <m/>
    <m/>
    <m/>
    <m/>
    <s v="Preventivo"/>
    <x v="10"/>
  </r>
  <r>
    <s v="El Líder del Programa TIC previa a la compra de Tecnología lleva el requerimiento a comité directivo para su aprobación."/>
    <s v="Preventivo"/>
    <s v="Los funcionarios que hacen parte del comité de contratación revisan antes de la celebración del contrato,  las listas de chequeo de cumplimiento de requisitos."/>
    <s v="Preventivo"/>
    <m/>
    <s v="Preventivo"/>
    <x v="2"/>
  </r>
  <r>
    <s v="El encargado profesional de TIC lleva Registro y control de préstamo expedientes Digitalización de expedientes Asignación de responsables en el manejo de la información por proceso Implementación de la categorización de la información clasificada y reservada. _x000a__x000a_"/>
    <s v="Preventivo"/>
    <s v="Se Realizan Copias de seguridad de información electrónica de bases oficiales y datos específicos requeridos por las áreas Fijar cláusulas de confidencialidad y manejo de información para los funcionarios y contratistas"/>
    <s v="Preventivo"/>
    <m/>
    <s v="Preventivo"/>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16B4F1-1876-4C85-89FF-13D1D17D2749}"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60:B73" firstHeaderRow="1" firstDataRow="1" firstDataCol="1"/>
  <pivotFields count="6">
    <pivotField showAll="0"/>
    <pivotField axis="axisRow" dataField="1" showAll="0">
      <items count="13">
        <item x="6"/>
        <item x="7"/>
        <item x="9"/>
        <item x="2"/>
        <item x="3"/>
        <item x="11"/>
        <item x="8"/>
        <item x="1"/>
        <item x="10"/>
        <item x="5"/>
        <item x="4"/>
        <item x="0"/>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Cuenta de Procesos" fld="1"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ECFC7F6-DB93-483D-95E5-654A78805AAB}" name="TablaDinámica1" cacheId="3" applyNumberFormats="0" applyBorderFormats="0" applyFontFormats="0" applyPatternFormats="0" applyAlignmentFormats="0" applyWidthHeightFormats="1" dataCaption="Valores" updatedVersion="8" minRefreshableVersion="3" useAutoFormatting="1" itemPrintTitles="1" createdVersion="5" indent="0" outline="1" outlineData="1" multipleFieldFilters="0" chartFormat="4">
  <location ref="A37:B44" firstHeaderRow="1" firstDataRow="1" firstDataCol="1"/>
  <pivotFields count="7">
    <pivotField showAll="0"/>
    <pivotField showAll="0">
      <items count="15">
        <item x="1"/>
        <item x="6"/>
        <item x="13"/>
        <item x="3"/>
        <item x="10"/>
        <item x="4"/>
        <item x="11"/>
        <item x="7"/>
        <item x="8"/>
        <item x="9"/>
        <item x="5"/>
        <item x="2"/>
        <item x="12"/>
        <item x="0"/>
        <item t="default"/>
      </items>
    </pivotField>
    <pivotField showAll="0"/>
    <pivotField showAll="0"/>
    <pivotField showAll="0"/>
    <pivotField axis="axisRow" dataField="1" showAll="0">
      <items count="7">
        <item x="4"/>
        <item x="1"/>
        <item x="5"/>
        <item x="2"/>
        <item x="3"/>
        <item x="0"/>
        <item t="default"/>
      </items>
    </pivotField>
    <pivotField showAll="0"/>
  </pivotFields>
  <rowFields count="1">
    <field x="5"/>
  </rowFields>
  <rowItems count="7">
    <i>
      <x/>
    </i>
    <i>
      <x v="1"/>
    </i>
    <i>
      <x v="2"/>
    </i>
    <i>
      <x v="3"/>
    </i>
    <i>
      <x v="4"/>
    </i>
    <i>
      <x v="5"/>
    </i>
    <i t="grand">
      <x/>
    </i>
  </rowItems>
  <colItems count="1">
    <i/>
  </colItems>
  <dataFields count="1">
    <dataField name="Cuenta de Clasificación del riesgo" fld="5" subtotal="count" baseField="0" baseItem="0"/>
  </dataFields>
  <formats count="2">
    <format dxfId="105">
      <pivotArea outline="0" collapsedLevelsAreSubtotals="1" fieldPosition="0"/>
    </format>
    <format dxfId="10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 dinámica3"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B31" firstHeaderRow="1" firstDataRow="1" firstDataCol="1"/>
  <pivotFields count="1">
    <pivotField axis="axisRow" dataField="1" showAll="0">
      <items count="4">
        <item x="2"/>
        <item x="1"/>
        <item x="0"/>
        <item t="default"/>
      </items>
    </pivotField>
  </pivotFields>
  <rowFields count="1">
    <field x="0"/>
  </rowFields>
  <rowItems count="4">
    <i>
      <x/>
    </i>
    <i>
      <x v="1"/>
    </i>
    <i>
      <x v="2"/>
    </i>
    <i t="grand">
      <x/>
    </i>
  </rowItems>
  <colItems count="1">
    <i/>
  </colItems>
  <dataFields count="1">
    <dataField name="Cuenta de Zona de riesgo  residua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4">
  <location ref="A3:B18" firstHeaderRow="1" firstDataRow="1" firstDataCol="1"/>
  <pivotFields count="7">
    <pivotField showAll="0"/>
    <pivotField axis="axisRow" dataField="1" showAll="0">
      <items count="15">
        <item x="1"/>
        <item x="6"/>
        <item x="13"/>
        <item x="3"/>
        <item x="10"/>
        <item x="4"/>
        <item x="11"/>
        <item x="7"/>
        <item x="8"/>
        <item x="9"/>
        <item x="5"/>
        <item x="2"/>
        <item x="12"/>
        <item x="0"/>
        <item t="default"/>
      </items>
    </pivotField>
    <pivotField showAll="0"/>
    <pivotField showAll="0"/>
    <pivotField showAll="0"/>
    <pivotField showAll="0"/>
    <pivotField showAll="0"/>
  </pivotFields>
  <rowFields count="1">
    <field x="1"/>
  </rowFields>
  <rowItems count="15">
    <i>
      <x/>
    </i>
    <i>
      <x v="1"/>
    </i>
    <i>
      <x v="2"/>
    </i>
    <i>
      <x v="3"/>
    </i>
    <i>
      <x v="4"/>
    </i>
    <i>
      <x v="5"/>
    </i>
    <i>
      <x v="6"/>
    </i>
    <i>
      <x v="7"/>
    </i>
    <i>
      <x v="8"/>
    </i>
    <i>
      <x v="9"/>
    </i>
    <i>
      <x v="10"/>
    </i>
    <i>
      <x v="11"/>
    </i>
    <i>
      <x v="12"/>
    </i>
    <i>
      <x v="13"/>
    </i>
    <i t="grand">
      <x/>
    </i>
  </rowItems>
  <colItems count="1">
    <i/>
  </colItems>
  <dataFields count="1">
    <dataField name="Cuenta de Procesos" fld="1" subtotal="count" baseField="0" baseItem="0"/>
  </dataFields>
  <formats count="2">
    <format dxfId="107">
      <pivotArea outline="0" collapsedLevelsAreSubtotals="1" fieldPosition="0"/>
    </format>
    <format dxfId="106">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21C2829-8806-4ECB-A18E-84BFB10D1D2F}" name="TablaDinámica3"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82:B98" firstHeaderRow="1" firstDataRow="1" firstDataCol="1"/>
  <pivotFields count="7">
    <pivotField showAll="0"/>
    <pivotField showAll="0"/>
    <pivotField showAll="0"/>
    <pivotField showAll="0"/>
    <pivotField showAll="0"/>
    <pivotField showAll="0"/>
    <pivotField axis="axisRow" dataField="1" showAll="0">
      <items count="16">
        <item x="4"/>
        <item x="2"/>
        <item x="14"/>
        <item x="3"/>
        <item x="5"/>
        <item x="7"/>
        <item x="13"/>
        <item x="11"/>
        <item x="10"/>
        <item x="1"/>
        <item x="8"/>
        <item x="9"/>
        <item x="6"/>
        <item x="12"/>
        <item x="0"/>
        <item t="default"/>
      </items>
    </pivotField>
  </pivotFields>
  <rowFields count="1">
    <field x="6"/>
  </rowFields>
  <rowItems count="16">
    <i>
      <x/>
    </i>
    <i>
      <x v="1"/>
    </i>
    <i>
      <x v="2"/>
    </i>
    <i>
      <x v="3"/>
    </i>
    <i>
      <x v="4"/>
    </i>
    <i>
      <x v="5"/>
    </i>
    <i>
      <x v="6"/>
    </i>
    <i>
      <x v="7"/>
    </i>
    <i>
      <x v="8"/>
    </i>
    <i>
      <x v="9"/>
    </i>
    <i>
      <x v="10"/>
    </i>
    <i>
      <x v="11"/>
    </i>
    <i>
      <x v="12"/>
    </i>
    <i>
      <x v="13"/>
    </i>
    <i>
      <x v="14"/>
    </i>
    <i t="grand">
      <x/>
    </i>
  </rowItems>
  <colItems count="1">
    <i/>
  </colItems>
  <dataFields count="1">
    <dataField name="Cuenta de Responsable" fld="6"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3:B31" firstHeaderRow="1" firstDataRow="1" firstDataCol="1"/>
  <pivotFields count="1">
    <pivotField axis="axisRow" dataField="1" showAll="0">
      <items count="9">
        <item x="5"/>
        <item m="1" x="7"/>
        <item x="1"/>
        <item x="6"/>
        <item x="4"/>
        <item x="2"/>
        <item x="3"/>
        <item x="0"/>
        <item t="default"/>
      </items>
    </pivotField>
  </pivotFields>
  <rowFields count="1">
    <field x="0"/>
  </rowFields>
  <rowItems count="8">
    <i>
      <x/>
    </i>
    <i>
      <x v="2"/>
    </i>
    <i>
      <x v="3"/>
    </i>
    <i>
      <x v="4"/>
    </i>
    <i>
      <x v="5"/>
    </i>
    <i>
      <x v="6"/>
    </i>
    <i>
      <x v="7"/>
    </i>
    <i t="grand">
      <x/>
    </i>
  </rowItems>
  <colItems count="1">
    <i/>
  </colItems>
  <dataFields count="1">
    <dataField name="Cuenta de Clasificación del riesgo" fld="0" subtotal="count" baseField="0" baseItem="0"/>
  </dataFields>
  <formats count="18">
    <format dxfId="73">
      <pivotArea type="all" dataOnly="0" outline="0" fieldPosition="0"/>
    </format>
    <format dxfId="72">
      <pivotArea outline="0" collapsedLevelsAreSubtotals="1" fieldPosition="0"/>
    </format>
    <format dxfId="71">
      <pivotArea field="0" type="button" dataOnly="0" labelOnly="1" outline="0" axis="axisRow" fieldPosition="0"/>
    </format>
    <format dxfId="70">
      <pivotArea dataOnly="0" labelOnly="1" fieldPosition="0">
        <references count="1">
          <reference field="0" count="0"/>
        </references>
      </pivotArea>
    </format>
    <format dxfId="69">
      <pivotArea dataOnly="0" labelOnly="1" grandRow="1" outline="0" fieldPosition="0"/>
    </format>
    <format dxfId="68">
      <pivotArea dataOnly="0" labelOnly="1" outline="0" axis="axisValues" fieldPosition="0"/>
    </format>
    <format dxfId="67">
      <pivotArea type="all" dataOnly="0" outline="0" fieldPosition="0"/>
    </format>
    <format dxfId="66">
      <pivotArea outline="0" collapsedLevelsAreSubtotals="1" fieldPosition="0"/>
    </format>
    <format dxfId="65">
      <pivotArea field="0" type="button" dataOnly="0" labelOnly="1" outline="0" axis="axisRow" fieldPosition="0"/>
    </format>
    <format dxfId="64">
      <pivotArea dataOnly="0" labelOnly="1" grandRow="1" outline="0" fieldPosition="0"/>
    </format>
    <format dxfId="63">
      <pivotArea dataOnly="0" labelOnly="1" outline="0" axis="axisValues" fieldPosition="0"/>
    </format>
    <format dxfId="62">
      <pivotArea dataOnly="0" labelOnly="1" fieldPosition="0">
        <references count="1">
          <reference field="0" count="0"/>
        </references>
      </pivotArea>
    </format>
    <format dxfId="61">
      <pivotArea type="all" dataOnly="0" outline="0" fieldPosition="0"/>
    </format>
    <format dxfId="60">
      <pivotArea outline="0" collapsedLevelsAreSubtotals="1" fieldPosition="0"/>
    </format>
    <format dxfId="59">
      <pivotArea field="0" type="button" dataOnly="0" labelOnly="1" outline="0" axis="axisRow" fieldPosition="0"/>
    </format>
    <format dxfId="58">
      <pivotArea dataOnly="0" labelOnly="1" fieldPosition="0">
        <references count="1">
          <reference field="0" count="0"/>
        </references>
      </pivotArea>
    </format>
    <format dxfId="57">
      <pivotArea dataOnly="0" labelOnly="1" grandRow="1" outline="0" fieldPosition="0"/>
    </format>
    <format dxfId="5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3000000}" name="TablaDinámica8"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E3:F8" firstHeaderRow="1" firstDataRow="1" firstDataCol="1"/>
  <pivotFields count="1">
    <pivotField axis="axisRow" dataField="1" showAll="0">
      <items count="5">
        <item x="3"/>
        <item x="0"/>
        <item x="1"/>
        <item x="2"/>
        <item t="default"/>
      </items>
    </pivotField>
  </pivotFields>
  <rowFields count="1">
    <field x="0"/>
  </rowFields>
  <rowItems count="5">
    <i>
      <x/>
    </i>
    <i>
      <x v="1"/>
    </i>
    <i>
      <x v="2"/>
    </i>
    <i>
      <x v="3"/>
    </i>
    <i t="grand">
      <x/>
    </i>
  </rowItems>
  <colItems count="1">
    <i/>
  </colItems>
  <dataFields count="1">
    <dataField name="Cuenta de Zona de riesgo inherente" fld="0" subtotal="count" baseField="0" baseItem="0"/>
  </dataFields>
  <formats count="18">
    <format dxfId="91">
      <pivotArea type="all" dataOnly="0" outline="0" fieldPosition="0"/>
    </format>
    <format dxfId="90">
      <pivotArea outline="0" collapsedLevelsAreSubtotals="1" fieldPosition="0"/>
    </format>
    <format dxfId="89">
      <pivotArea field="0" type="button" dataOnly="0" labelOnly="1" outline="0" axis="axisRow" fieldPosition="0"/>
    </format>
    <format dxfId="88">
      <pivotArea dataOnly="0" labelOnly="1" fieldPosition="0">
        <references count="1">
          <reference field="0" count="0"/>
        </references>
      </pivotArea>
    </format>
    <format dxfId="87">
      <pivotArea dataOnly="0" labelOnly="1" grandRow="1" outline="0" fieldPosition="0"/>
    </format>
    <format dxfId="86">
      <pivotArea dataOnly="0" labelOnly="1" outline="0" axis="axisValues" fieldPosition="0"/>
    </format>
    <format dxfId="85">
      <pivotArea type="all" dataOnly="0" outline="0" fieldPosition="0"/>
    </format>
    <format dxfId="84">
      <pivotArea outline="0" collapsedLevelsAreSubtotals="1" fieldPosition="0"/>
    </format>
    <format dxfId="83">
      <pivotArea field="0" type="button" dataOnly="0" labelOnly="1" outline="0" axis="axisRow" fieldPosition="0"/>
    </format>
    <format dxfId="82">
      <pivotArea dataOnly="0" labelOnly="1" grandRow="1" outline="0" fieldPosition="0"/>
    </format>
    <format dxfId="81">
      <pivotArea dataOnly="0" labelOnly="1" outline="0" axis="axisValues" fieldPosition="0"/>
    </format>
    <format dxfId="80">
      <pivotArea dataOnly="0" labelOnly="1" fieldPosition="0">
        <references count="1">
          <reference field="0" count="0"/>
        </references>
      </pivotArea>
    </format>
    <format dxfId="79">
      <pivotArea type="all" dataOnly="0" outline="0" fieldPosition="0"/>
    </format>
    <format dxfId="78">
      <pivotArea outline="0" collapsedLevelsAreSubtotals="1" fieldPosition="0"/>
    </format>
    <format dxfId="77">
      <pivotArea field="0" type="button" dataOnly="0" labelOnly="1" outline="0" axis="axisRow" fieldPosition="0"/>
    </format>
    <format dxfId="76">
      <pivotArea dataOnly="0" labelOnly="1" fieldPosition="0">
        <references count="1">
          <reference field="0" count="0"/>
        </references>
      </pivotArea>
    </format>
    <format dxfId="75">
      <pivotArea dataOnly="0" labelOnly="1" grandRow="1" outline="0" fieldPosition="0"/>
    </format>
    <format dxfId="7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TablaDinámica2"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9" firstHeaderRow="1" firstDataRow="1" firstDataCol="1"/>
  <pivotFields count="1">
    <pivotField axis="axisRow" dataField="1" showAll="0">
      <items count="18">
        <item x="1"/>
        <item m="1" x="16"/>
        <item x="9"/>
        <item x="3"/>
        <item x="11"/>
        <item x="4"/>
        <item x="12"/>
        <item x="7"/>
        <item x="8"/>
        <item x="10"/>
        <item x="5"/>
        <item x="2"/>
        <item x="14"/>
        <item m="1" x="15"/>
        <item x="0"/>
        <item x="6"/>
        <item x="13"/>
        <item t="default"/>
      </items>
    </pivotField>
  </pivotFields>
  <rowFields count="1">
    <field x="0"/>
  </rowFields>
  <rowItems count="16">
    <i>
      <x/>
    </i>
    <i>
      <x v="2"/>
    </i>
    <i>
      <x v="3"/>
    </i>
    <i>
      <x v="4"/>
    </i>
    <i>
      <x v="5"/>
    </i>
    <i>
      <x v="6"/>
    </i>
    <i>
      <x v="7"/>
    </i>
    <i>
      <x v="8"/>
    </i>
    <i>
      <x v="9"/>
    </i>
    <i>
      <x v="10"/>
    </i>
    <i>
      <x v="11"/>
    </i>
    <i>
      <x v="12"/>
    </i>
    <i>
      <x v="14"/>
    </i>
    <i>
      <x v="15"/>
    </i>
    <i>
      <x v="16"/>
    </i>
    <i t="grand">
      <x/>
    </i>
  </rowItems>
  <colItems count="1">
    <i/>
  </colItems>
  <dataFields count="1">
    <dataField name="Cuenta de Procesos" fld="0" subtotal="count" baseField="0" baseItem="0"/>
  </dataFields>
  <formats count="12">
    <format dxfId="103">
      <pivotArea type="all" dataOnly="0" outline="0" fieldPosition="0"/>
    </format>
    <format dxfId="102">
      <pivotArea outline="0" collapsedLevelsAreSubtotals="1" fieldPosition="0"/>
    </format>
    <format dxfId="101">
      <pivotArea field="0" type="button" dataOnly="0" labelOnly="1" outline="0" axis="axisRow" fieldPosition="0"/>
    </format>
    <format dxfId="100">
      <pivotArea dataOnly="0" labelOnly="1" grandRow="1" outline="0" fieldPosition="0"/>
    </format>
    <format dxfId="99">
      <pivotArea dataOnly="0" labelOnly="1" outline="0" axis="axisValues" fieldPosition="0"/>
    </format>
    <format dxfId="98">
      <pivotArea dataOnly="0" labelOnly="1" fieldPosition="0">
        <references count="1">
          <reference field="0" count="0"/>
        </references>
      </pivotArea>
    </format>
    <format dxfId="97">
      <pivotArea type="all" dataOnly="0" outline="0" fieldPosition="0"/>
    </format>
    <format dxfId="96">
      <pivotArea outline="0" collapsedLevelsAreSubtotals="1" fieldPosition="0"/>
    </format>
    <format dxfId="95">
      <pivotArea field="0" type="button" dataOnly="0" labelOnly="1" outline="0" axis="axisRow" fieldPosition="0"/>
    </format>
    <format dxfId="94">
      <pivotArea dataOnly="0" labelOnly="1" fieldPosition="0">
        <references count="1">
          <reference field="0" count="0"/>
        </references>
      </pivotArea>
    </format>
    <format dxfId="93">
      <pivotArea dataOnly="0" labelOnly="1" grandRow="1" outline="0" fieldPosition="0"/>
    </format>
    <format dxfId="9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tabColor theme="2" tint="-0.249977111117893"/>
  </sheetPr>
  <dimension ref="A1:CI117"/>
  <sheetViews>
    <sheetView tabSelected="1" view="pageBreakPreview" topLeftCell="A24" zoomScale="50" zoomScaleNormal="50" zoomScaleSheetLayoutView="50" workbookViewId="0">
      <selection activeCell="G11" sqref="G11"/>
    </sheetView>
  </sheetViews>
  <sheetFormatPr baseColWidth="10" defaultColWidth="9.33203125" defaultRowHeight="11.4" x14ac:dyDescent="0.25"/>
  <cols>
    <col min="1" max="1" width="6.44140625" style="84" customWidth="1"/>
    <col min="2" max="2" width="21" style="98" customWidth="1"/>
    <col min="3" max="3" width="31" style="98" customWidth="1"/>
    <col min="4" max="4" width="22.6640625" style="98" customWidth="1"/>
    <col min="5" max="5" width="35.44140625" style="92" customWidth="1"/>
    <col min="6" max="6" width="19.6640625" style="92" customWidth="1"/>
    <col min="7" max="7" width="36.6640625" style="92" customWidth="1"/>
    <col min="8" max="8" width="13.44140625" style="92" customWidth="1"/>
    <col min="9" max="9" width="6.44140625" style="99" hidden="1" customWidth="1"/>
    <col min="10" max="10" width="13.33203125" style="92" customWidth="1"/>
    <col min="11" max="11" width="6.77734375" style="99" hidden="1" customWidth="1"/>
    <col min="12" max="12" width="20" style="100" customWidth="1"/>
    <col min="13" max="13" width="55.6640625" style="92" customWidth="1"/>
    <col min="14" max="15" width="16.44140625" style="92" customWidth="1"/>
    <col min="16" max="16" width="13.44140625" style="92" customWidth="1"/>
    <col min="17" max="17" width="9.33203125" style="98" customWidth="1"/>
    <col min="18" max="18" width="13.109375" style="92" customWidth="1"/>
    <col min="19" max="19" width="9.33203125" style="92" customWidth="1"/>
    <col min="20" max="21" width="14.6640625" style="86" customWidth="1"/>
    <col min="22" max="22" width="36.6640625" style="86" customWidth="1"/>
    <col min="23" max="23" width="17.33203125" style="92" customWidth="1"/>
    <col min="24" max="24" width="17.77734375" style="92" customWidth="1"/>
    <col min="25" max="25" width="50.77734375" style="86" customWidth="1"/>
    <col min="26" max="26" width="12" style="84" customWidth="1"/>
    <col min="27" max="27" width="48" style="86" customWidth="1"/>
    <col min="28" max="28" width="15.109375" style="86" customWidth="1"/>
    <col min="29" max="29" width="44.77734375" style="100" customWidth="1"/>
    <col min="30" max="30" width="14.33203125" style="84" customWidth="1"/>
    <col min="31" max="16384" width="9.33203125" style="92"/>
  </cols>
  <sheetData>
    <row r="1" spans="1:87" ht="23.25" customHeight="1" x14ac:dyDescent="0.25">
      <c r="A1" s="257" t="s">
        <v>480</v>
      </c>
      <c r="B1" s="258"/>
      <c r="C1" s="258"/>
      <c r="D1" s="258"/>
      <c r="E1" s="258"/>
      <c r="F1" s="258"/>
      <c r="G1" s="258"/>
      <c r="H1" s="258"/>
      <c r="I1" s="258"/>
      <c r="J1" s="258"/>
      <c r="K1" s="258"/>
      <c r="L1" s="258"/>
      <c r="M1" s="258"/>
      <c r="N1" s="258"/>
      <c r="O1" s="258"/>
      <c r="P1" s="258"/>
      <c r="Q1" s="258"/>
      <c r="R1" s="258"/>
      <c r="S1" s="258"/>
      <c r="T1" s="258"/>
      <c r="U1" s="258"/>
      <c r="V1" s="258"/>
      <c r="W1" s="258"/>
      <c r="X1" s="269" t="s">
        <v>472</v>
      </c>
      <c r="Y1" s="270"/>
      <c r="Z1" s="270"/>
      <c r="AA1" s="270"/>
      <c r="AB1" s="270"/>
      <c r="AC1" s="270"/>
      <c r="AD1" s="270"/>
    </row>
    <row r="2" spans="1:87" ht="23.25" customHeight="1" thickBot="1" x14ac:dyDescent="0.3">
      <c r="A2" s="259"/>
      <c r="B2" s="260"/>
      <c r="C2" s="260"/>
      <c r="D2" s="260"/>
      <c r="E2" s="260"/>
      <c r="F2" s="260"/>
      <c r="G2" s="260"/>
      <c r="H2" s="260"/>
      <c r="I2" s="260"/>
      <c r="J2" s="260"/>
      <c r="K2" s="260"/>
      <c r="L2" s="260"/>
      <c r="M2" s="260"/>
      <c r="N2" s="260"/>
      <c r="O2" s="260"/>
      <c r="P2" s="260"/>
      <c r="Q2" s="260"/>
      <c r="R2" s="260"/>
      <c r="S2" s="260"/>
      <c r="T2" s="260"/>
      <c r="U2" s="260"/>
      <c r="V2" s="260"/>
      <c r="W2" s="260"/>
      <c r="X2" s="271" t="s">
        <v>473</v>
      </c>
      <c r="Y2" s="272"/>
      <c r="Z2" s="272"/>
      <c r="AA2" s="272"/>
      <c r="AB2" s="272"/>
      <c r="AC2" s="272"/>
      <c r="AD2" s="272"/>
    </row>
    <row r="3" spans="1:87" s="84" customFormat="1" ht="68.25" customHeight="1" thickBot="1" x14ac:dyDescent="0.3">
      <c r="A3" s="261"/>
      <c r="B3" s="262"/>
      <c r="C3" s="262"/>
      <c r="D3" s="262"/>
      <c r="E3" s="262"/>
      <c r="F3" s="262"/>
      <c r="G3" s="262"/>
      <c r="H3" s="262"/>
      <c r="I3" s="262"/>
      <c r="J3" s="262"/>
      <c r="K3" s="262"/>
      <c r="L3" s="262"/>
      <c r="M3" s="262"/>
      <c r="N3" s="262"/>
      <c r="O3" s="262"/>
      <c r="P3" s="262"/>
      <c r="Q3" s="262"/>
      <c r="R3" s="262"/>
      <c r="S3" s="262"/>
      <c r="T3" s="262"/>
      <c r="U3" s="262"/>
      <c r="V3" s="262"/>
      <c r="W3" s="262"/>
      <c r="X3" s="269" t="s">
        <v>474</v>
      </c>
      <c r="Y3" s="270"/>
      <c r="Z3" s="270"/>
      <c r="AA3" s="270"/>
      <c r="AB3" s="270"/>
      <c r="AC3" s="270"/>
      <c r="AD3" s="270"/>
    </row>
    <row r="4" spans="1:87" s="86" customFormat="1" ht="18" customHeight="1" thickBot="1" x14ac:dyDescent="0.3">
      <c r="A4" s="263" t="s">
        <v>10</v>
      </c>
      <c r="B4" s="264"/>
      <c r="C4" s="264"/>
      <c r="D4" s="264"/>
      <c r="E4" s="264"/>
      <c r="F4" s="264"/>
      <c r="G4" s="264"/>
      <c r="H4" s="264"/>
      <c r="I4" s="264"/>
      <c r="J4" s="264"/>
      <c r="K4" s="264"/>
      <c r="L4" s="264"/>
      <c r="M4" s="264"/>
      <c r="N4" s="264"/>
      <c r="O4" s="264"/>
      <c r="P4" s="264"/>
      <c r="Q4" s="264"/>
      <c r="R4" s="264"/>
      <c r="S4" s="264"/>
      <c r="T4" s="264"/>
      <c r="U4" s="264"/>
      <c r="V4" s="264"/>
      <c r="W4" s="265"/>
      <c r="X4" s="186"/>
      <c r="Y4" s="199"/>
      <c r="Z4" s="187"/>
      <c r="AA4" s="199"/>
      <c r="AB4" s="187"/>
      <c r="AC4" s="187"/>
      <c r="AD4" s="187"/>
    </row>
    <row r="5" spans="1:87" s="86" customFormat="1" ht="20.25" customHeight="1" thickBot="1" x14ac:dyDescent="0.3">
      <c r="A5" s="266" t="s">
        <v>479</v>
      </c>
      <c r="B5" s="267"/>
      <c r="C5" s="267"/>
      <c r="D5" s="267"/>
      <c r="E5" s="267"/>
      <c r="F5" s="267"/>
      <c r="G5" s="267"/>
      <c r="H5" s="267"/>
      <c r="I5" s="267"/>
      <c r="J5" s="267"/>
      <c r="K5" s="267"/>
      <c r="L5" s="267"/>
      <c r="M5" s="267"/>
      <c r="N5" s="267"/>
      <c r="O5" s="267"/>
      <c r="P5" s="267"/>
      <c r="Q5" s="267"/>
      <c r="R5" s="267"/>
      <c r="S5" s="267"/>
      <c r="T5" s="267"/>
      <c r="U5" s="267"/>
      <c r="V5" s="267"/>
      <c r="W5" s="268"/>
      <c r="X5" s="188"/>
      <c r="Y5" s="200"/>
      <c r="Z5" s="189"/>
      <c r="AA5" s="200"/>
      <c r="AB5" s="189"/>
      <c r="AC5" s="189"/>
      <c r="AD5" s="189"/>
    </row>
    <row r="6" spans="1:87" s="84" customFormat="1" ht="18.75" customHeight="1" thickBot="1" x14ac:dyDescent="0.3">
      <c r="A6" s="254" t="s">
        <v>475</v>
      </c>
      <c r="B6" s="255"/>
      <c r="C6" s="255"/>
      <c r="D6" s="255"/>
      <c r="E6" s="255"/>
      <c r="F6" s="255"/>
      <c r="G6" s="255"/>
      <c r="H6" s="255" t="s">
        <v>471</v>
      </c>
      <c r="I6" s="255"/>
      <c r="J6" s="255"/>
      <c r="K6" s="255"/>
      <c r="L6" s="255"/>
      <c r="M6" s="255"/>
      <c r="N6" s="255"/>
      <c r="O6" s="255"/>
      <c r="P6" s="255"/>
      <c r="Q6" s="255"/>
      <c r="R6" s="255"/>
      <c r="S6" s="255"/>
      <c r="T6" s="255"/>
      <c r="U6" s="255" t="s">
        <v>476</v>
      </c>
      <c r="V6" s="255"/>
      <c r="W6" s="255"/>
      <c r="X6" s="255"/>
      <c r="Y6" s="255" t="s">
        <v>477</v>
      </c>
      <c r="Z6" s="255"/>
      <c r="AA6" s="255"/>
      <c r="AB6" s="255"/>
      <c r="AC6" s="255"/>
      <c r="AD6" s="256"/>
    </row>
    <row r="7" spans="1:87" s="87" customFormat="1" ht="24.75" customHeight="1" x14ac:dyDescent="0.25">
      <c r="A7" s="231" t="s">
        <v>14</v>
      </c>
      <c r="B7" s="229" t="s">
        <v>9</v>
      </c>
      <c r="C7" s="229" t="s">
        <v>0</v>
      </c>
      <c r="D7" s="229" t="s">
        <v>1</v>
      </c>
      <c r="E7" s="229" t="s">
        <v>413</v>
      </c>
      <c r="F7" s="229" t="s">
        <v>141</v>
      </c>
      <c r="G7" s="251" t="s">
        <v>2</v>
      </c>
      <c r="H7" s="236" t="s">
        <v>485</v>
      </c>
      <c r="I7" s="237"/>
      <c r="J7" s="237"/>
      <c r="K7" s="237"/>
      <c r="L7" s="237"/>
      <c r="M7" s="237"/>
      <c r="N7" s="238"/>
      <c r="O7" s="252" t="s">
        <v>3</v>
      </c>
      <c r="P7" s="236" t="s">
        <v>482</v>
      </c>
      <c r="Q7" s="237"/>
      <c r="R7" s="237"/>
      <c r="S7" s="237"/>
      <c r="T7" s="238"/>
      <c r="U7" s="248" t="s">
        <v>121</v>
      </c>
      <c r="V7" s="246" t="s">
        <v>21</v>
      </c>
      <c r="W7" s="246" t="s">
        <v>28</v>
      </c>
      <c r="X7" s="246" t="s">
        <v>3</v>
      </c>
      <c r="Y7" s="234" t="s">
        <v>18</v>
      </c>
      <c r="Z7" s="234" t="s">
        <v>29</v>
      </c>
      <c r="AA7" s="234" t="s">
        <v>19</v>
      </c>
      <c r="AB7" s="234" t="s">
        <v>29</v>
      </c>
      <c r="AC7" s="241" t="s">
        <v>20</v>
      </c>
      <c r="AD7" s="234" t="s">
        <v>29</v>
      </c>
      <c r="BU7" s="128"/>
      <c r="BV7" s="128"/>
      <c r="BW7" s="128"/>
      <c r="BX7" s="128"/>
      <c r="BY7" s="128"/>
      <c r="BZ7" s="128"/>
      <c r="CA7" s="128"/>
      <c r="CB7" s="128"/>
      <c r="CC7" s="128"/>
      <c r="CD7" s="128"/>
      <c r="CE7" s="128"/>
      <c r="CF7" s="128"/>
      <c r="CG7" s="128"/>
      <c r="CH7" s="128"/>
      <c r="CI7" s="128"/>
    </row>
    <row r="8" spans="1:87" s="87" customFormat="1" ht="24.75" customHeight="1" x14ac:dyDescent="0.25">
      <c r="A8" s="231"/>
      <c r="B8" s="229"/>
      <c r="C8" s="229"/>
      <c r="D8" s="229"/>
      <c r="E8" s="250"/>
      <c r="F8" s="229"/>
      <c r="G8" s="239"/>
      <c r="H8" s="243" t="s">
        <v>4</v>
      </c>
      <c r="I8" s="244"/>
      <c r="J8" s="244"/>
      <c r="K8" s="244"/>
      <c r="L8" s="245"/>
      <c r="M8" s="239" t="s">
        <v>5</v>
      </c>
      <c r="N8" s="239" t="s">
        <v>56</v>
      </c>
      <c r="O8" s="252"/>
      <c r="P8" s="243" t="s">
        <v>6</v>
      </c>
      <c r="Q8" s="244"/>
      <c r="R8" s="244"/>
      <c r="S8" s="244"/>
      <c r="T8" s="245"/>
      <c r="U8" s="249"/>
      <c r="V8" s="247"/>
      <c r="W8" s="247"/>
      <c r="X8" s="247"/>
      <c r="Y8" s="235"/>
      <c r="Z8" s="235"/>
      <c r="AA8" s="235"/>
      <c r="AB8" s="235"/>
      <c r="AC8" s="242"/>
      <c r="AD8" s="235"/>
      <c r="BU8" s="128"/>
      <c r="BV8" s="128"/>
      <c r="BW8" s="128"/>
      <c r="BX8" s="128"/>
      <c r="BY8" s="128"/>
      <c r="BZ8" s="128"/>
      <c r="CA8" s="128"/>
      <c r="CB8" s="128"/>
      <c r="CC8" s="128"/>
      <c r="CD8" s="128"/>
      <c r="CE8" s="128"/>
      <c r="CF8" s="128"/>
      <c r="CG8" s="128"/>
      <c r="CH8" s="128"/>
      <c r="CI8" s="128"/>
    </row>
    <row r="9" spans="1:87" s="88" customFormat="1" ht="36.75" customHeight="1" x14ac:dyDescent="0.25">
      <c r="A9" s="231"/>
      <c r="B9" s="229"/>
      <c r="C9" s="229"/>
      <c r="D9" s="229"/>
      <c r="E9" s="251"/>
      <c r="F9" s="229"/>
      <c r="G9" s="239"/>
      <c r="H9" s="240" t="s">
        <v>23</v>
      </c>
      <c r="I9" s="240"/>
      <c r="J9" s="240" t="s">
        <v>24</v>
      </c>
      <c r="K9" s="240"/>
      <c r="L9" s="184" t="s">
        <v>25</v>
      </c>
      <c r="M9" s="239"/>
      <c r="N9" s="239"/>
      <c r="O9" s="253"/>
      <c r="P9" s="240" t="s">
        <v>22</v>
      </c>
      <c r="Q9" s="240"/>
      <c r="R9" s="240" t="s">
        <v>26</v>
      </c>
      <c r="S9" s="240"/>
      <c r="T9" s="183" t="s">
        <v>27</v>
      </c>
      <c r="U9" s="249"/>
      <c r="V9" s="247"/>
      <c r="W9" s="247"/>
      <c r="X9" s="247" t="s">
        <v>3</v>
      </c>
      <c r="Y9" s="235"/>
      <c r="Z9" s="235"/>
      <c r="AA9" s="235"/>
      <c r="AB9" s="235"/>
      <c r="AC9" s="242"/>
      <c r="AD9" s="235"/>
      <c r="BU9" s="129"/>
      <c r="BV9" s="129"/>
      <c r="BW9" s="129"/>
      <c r="BX9" s="129"/>
      <c r="BY9" s="129"/>
      <c r="BZ9" s="129"/>
      <c r="CA9" s="129"/>
      <c r="CB9" s="129"/>
      <c r="CC9" s="129"/>
      <c r="CD9" s="129"/>
      <c r="CE9" s="129"/>
      <c r="CF9" s="129"/>
      <c r="CG9" s="129"/>
      <c r="CH9" s="129"/>
      <c r="CI9" s="129"/>
    </row>
    <row r="10" spans="1:87" s="151" customFormat="1" ht="139.5" customHeight="1" x14ac:dyDescent="0.25">
      <c r="A10" s="93">
        <v>1</v>
      </c>
      <c r="B10" s="4" t="s">
        <v>142</v>
      </c>
      <c r="C10" s="160" t="s">
        <v>152</v>
      </c>
      <c r="D10" s="191" t="s">
        <v>269</v>
      </c>
      <c r="E10" s="160" t="s">
        <v>258</v>
      </c>
      <c r="F10" s="4" t="s">
        <v>223</v>
      </c>
      <c r="G10" s="4" t="s">
        <v>153</v>
      </c>
      <c r="H10" s="3" t="s">
        <v>38</v>
      </c>
      <c r="I10" s="103">
        <f t="shared" ref="I10:I34" si="0">IF(H10="Muy alta 100%",100%,IF(H10="Alta 80%",80%,IF(H10="Media 60%",60%,IF(H10="Baja 40%",40%,IF(H10="Muy baja 20%",20%,"")))))</f>
        <v>0.2</v>
      </c>
      <c r="J10" s="3" t="s">
        <v>32</v>
      </c>
      <c r="K10" s="104">
        <f t="shared" ref="K10:K34" si="1">IF(J10="Catastrófico 100%",100%,IF(J10="Mayor 80%",80%,IF(J10="Moderado 60%",60%,IF(J10="Menor 40%",40%,IF(J10="Leve 20%",20%,"")))))</f>
        <v>0.2</v>
      </c>
      <c r="L10" s="143" t="str">
        <f t="shared" ref="L10:L52" si="2">IF(AND(OR(H10=$C$57,H10=$C$58,H10=$C$59,H10=$C$60,H10=$C$61),AND(J10=$J$62)),$K$57,IF(AND(OR(H10=$C$57,H10=$C$58,H10=$C$59,H10=$C$60,H10=$C$61),AND(J10=$I$62)),$K$58,IF(AND(OR(H10=$C$57,H10=$C$58),AND(J10=$H$62)),$K$58,IF(AND(OR(H10=$C$59,H10=$C$60,H10=$C$61),AND(J10=$H$62)),$K$59,IF(AND(OR(H10=$C$57),AND(J10=$G$62)),$K$58,IF(AND(OR(H10=$C$58,H10=$C$59,H10=$C$60),AND(J10=$G$62)),$K$59,IF(AND(OR(H10=$C$61),AND(J10=$G$62)),$K$60,IF(AND(OR(H10=$C$57),AND(J10=$E$62)),$K$58,IF(AND(OR(H10=$C$58,H10=$C$59),AND(J10=$E$62)),$K$59,IF(AND(OR(H10=$C$60,H10=$C$61),AND(J10=$E$62)),$K$60," "))))))))))</f>
        <v>BAJO</v>
      </c>
      <c r="M10" s="144" t="s">
        <v>293</v>
      </c>
      <c r="N10" s="3" t="s">
        <v>52</v>
      </c>
      <c r="O10" s="4" t="s">
        <v>325</v>
      </c>
      <c r="P10" s="90" t="s">
        <v>43</v>
      </c>
      <c r="Q10" s="105" t="str">
        <f>IF(P10='EVALUACIÓN DE CONTROLES'!BR202,'EVALUACIÓN DE CONTROLES'!BU202,IF(P10='EVALUACIÓN DE CONTROLES'!BR203,'EVALUACIÓN DE CONTROLES'!BU203,IF(P10='EVALUACIÓN DE CONTROLES'!BR204,'EVALUACIÓN DE CONTROLES'!BU204,IF(P10='EVALUACIÓN DE CONTROLES'!BR205,'EVALUACIÓN DE CONTROLES'!BU205,IF(P10='EVALUACIÓN DE CONTROLES'!BR206,'EVALUACIÓN DE CONTROLES'!BU206)))))</f>
        <v>Muy baja</v>
      </c>
      <c r="R10" s="3" t="s">
        <v>45</v>
      </c>
      <c r="S10" s="105" t="str">
        <f t="shared" ref="S10:S35" si="3">IF(R10="Entre 0-20%","Leve",IF(R10="Entre 21-40%","Menor",IF(R10="Entre 41-60%","Moderado",IF(R10="Entre 61-80%","Mayor",IF(R10="Entre 81-100%","Catastrofico","")))))</f>
        <v>Moderado</v>
      </c>
      <c r="T10" s="82" t="str">
        <f>IF(AND(OR(P10=$C$68,P10=$C$67,P10=$C$66,P10=$C$65,P10=$C$64),AND(R10=$C$68)),$K$57,IF(AND(OR(P10=$C$68,P10=$C$67,P10=$C$66,P10=$C$65,P10=$C$64),AND(R10=$C$67)),$K$58,IF(AND(OR(P10=$C$68,P10=$C$67),AND(R10=$C$66)),$K$58,IF(AND(OR(P10=$C$66,P10=$C$65,P10=$C$64),AND(R10=$C$66)),$K$59,IF(AND(OR(P10=$C$68),AND(R10=$C$65)),$K$58,IF(AND(OR(P10=$C$67,P10=$C$66,P10=$C$65),AND(R10=C67)),$K$59,IF(AND(OR(P10=$C$64),AND(R10=$C$65)),$K$60,IF(AND(OR(P10=$C$68),AND(R10=$C$64)),$K$58,IF(AND(OR(P10=$C$67,P10=$C$66),AND(R10=$C$64)),$K$59,IF(AND(OR(P10=$C$64,P10=$C$65),AND(R10=$C$64)),$K$60,""))))))))))</f>
        <v>MODERADO</v>
      </c>
      <c r="U10" s="4" t="s">
        <v>123</v>
      </c>
      <c r="V10" s="147" t="s">
        <v>414</v>
      </c>
      <c r="W10" s="3" t="s">
        <v>313</v>
      </c>
      <c r="X10" s="3" t="s">
        <v>326</v>
      </c>
      <c r="Y10" s="94" t="s">
        <v>517</v>
      </c>
      <c r="Z10" s="5" t="s">
        <v>31</v>
      </c>
      <c r="AA10" s="94" t="s">
        <v>518</v>
      </c>
      <c r="AB10" s="5" t="s">
        <v>31</v>
      </c>
      <c r="AC10" s="175" t="s">
        <v>519</v>
      </c>
      <c r="AD10" s="173" t="s">
        <v>31</v>
      </c>
      <c r="BU10" s="152"/>
      <c r="BV10" s="152"/>
      <c r="BW10" s="152"/>
      <c r="BX10" s="152"/>
      <c r="BY10" s="152"/>
      <c r="BZ10" s="152"/>
      <c r="CA10" s="152"/>
      <c r="CB10" s="152"/>
      <c r="CC10" s="152"/>
      <c r="CD10" s="152"/>
      <c r="CE10" s="152"/>
      <c r="CF10" s="152"/>
      <c r="CG10" s="152"/>
      <c r="CH10" s="152"/>
      <c r="CI10" s="152"/>
    </row>
    <row r="11" spans="1:87" s="84" customFormat="1" ht="102.6" x14ac:dyDescent="0.25">
      <c r="A11" s="93">
        <v>2</v>
      </c>
      <c r="B11" s="3" t="s">
        <v>142</v>
      </c>
      <c r="C11" s="166" t="s">
        <v>154</v>
      </c>
      <c r="D11" s="192" t="s">
        <v>270</v>
      </c>
      <c r="E11" s="166" t="s">
        <v>271</v>
      </c>
      <c r="F11" s="4" t="s">
        <v>223</v>
      </c>
      <c r="G11" s="145" t="s">
        <v>155</v>
      </c>
      <c r="H11" s="3" t="s">
        <v>38</v>
      </c>
      <c r="I11" s="103">
        <f t="shared" si="0"/>
        <v>0.2</v>
      </c>
      <c r="J11" s="3" t="s">
        <v>32</v>
      </c>
      <c r="K11" s="104">
        <f t="shared" si="1"/>
        <v>0.2</v>
      </c>
      <c r="L11" s="143" t="str">
        <f t="shared" si="2"/>
        <v>BAJO</v>
      </c>
      <c r="M11" s="144" t="s">
        <v>197</v>
      </c>
      <c r="N11" s="3" t="s">
        <v>52</v>
      </c>
      <c r="O11" s="3" t="s">
        <v>331</v>
      </c>
      <c r="P11" s="90" t="s">
        <v>44</v>
      </c>
      <c r="Q11" s="105" t="str">
        <f>IF(P11='EVALUACIÓN DE CONTROLES'!BR202,'EVALUACIÓN DE CONTROLES'!BU202,IF(P11='EVALUACIÓN DE CONTROLES'!BR203,'EVALUACIÓN DE CONTROLES'!BU203,IF(P11='EVALUACIÓN DE CONTROLES'!BR204,'EVALUACIÓN DE CONTROLES'!BU204,IF(P11='EVALUACIÓN DE CONTROLES'!BR205,'EVALUACIÓN DE CONTROLES'!BU205,IF(P11='EVALUACIÓN DE CONTROLES'!BR206,'EVALUACIÓN DE CONTROLES'!BU206)))))</f>
        <v xml:space="preserve">Baja </v>
      </c>
      <c r="R11" s="3" t="s">
        <v>45</v>
      </c>
      <c r="S11" s="105" t="str">
        <f t="shared" si="3"/>
        <v>Moderado</v>
      </c>
      <c r="T11" s="82" t="str">
        <f>IF(AND(OR(P11=$C$68,P11=$C$67,P11=$C$66,P11=$C$65,P11=$C$64),AND(R11=$C$68)),$K$57,IF(AND(OR(P11=$C$68,P11=$C$67,P11=$C$66,P11=$C$65,P11=$C$64),AND(R11=$C$67)),$K$58,IF(AND(OR(P11=$C$68,P11=$C$67),AND(R11=$C$66)),$K$58,IF(AND(OR(P11=$C$66,P11=$C$65,P11=$C$64),AND(R11=$C$66)),$K$59,IF(AND(OR(P11=$C$68),AND(R11=$C$65)),$K$58,IF(AND(OR(P11=$C$67,P11=$C$66,P11=$C$65),AND(R11=C70)),$K$59,IF(AND(OR(P11=$C$64),AND(R11=$C$65)),$K$60,IF(AND(OR(P11=$C$68),AND(R11=$C$64)),$K$58,IF(AND(OR(P11=$C$67,P11=$C$66),AND(R11=$C$64)),$K$59,IF(AND(OR(P11=$C$64,P11=$C$65),AND(R11=$C$64)),$K$60,""))))))))))</f>
        <v>MODERADO</v>
      </c>
      <c r="U11" s="4" t="s">
        <v>123</v>
      </c>
      <c r="V11" s="147" t="s">
        <v>211</v>
      </c>
      <c r="W11" s="3" t="s">
        <v>313</v>
      </c>
      <c r="X11" s="3" t="s">
        <v>326</v>
      </c>
      <c r="Y11" s="157" t="s">
        <v>520</v>
      </c>
      <c r="Z11" s="5" t="s">
        <v>31</v>
      </c>
      <c r="AA11" s="157" t="s">
        <v>521</v>
      </c>
      <c r="AB11" s="5" t="s">
        <v>31</v>
      </c>
      <c r="AC11" s="97" t="s">
        <v>522</v>
      </c>
      <c r="AD11" s="173" t="s">
        <v>31</v>
      </c>
      <c r="BU11" s="123"/>
      <c r="BV11" s="123"/>
      <c r="BW11" s="123"/>
      <c r="BX11" s="123"/>
      <c r="BY11" s="123"/>
      <c r="BZ11" s="123"/>
      <c r="CA11" s="123"/>
      <c r="CB11" s="123"/>
      <c r="CC11" s="123"/>
      <c r="CD11" s="123"/>
      <c r="CE11" s="123"/>
      <c r="CF11" s="123"/>
      <c r="CG11" s="123"/>
      <c r="CH11" s="123"/>
      <c r="CI11" s="123"/>
    </row>
    <row r="12" spans="1:87" s="151" customFormat="1" ht="171" x14ac:dyDescent="0.25">
      <c r="A12" s="89">
        <v>3</v>
      </c>
      <c r="B12" s="4" t="s">
        <v>151</v>
      </c>
      <c r="C12" s="166" t="s">
        <v>415</v>
      </c>
      <c r="D12" s="192" t="s">
        <v>416</v>
      </c>
      <c r="E12" s="166" t="s">
        <v>417</v>
      </c>
      <c r="F12" s="4" t="s">
        <v>223</v>
      </c>
      <c r="G12" s="145" t="s">
        <v>418</v>
      </c>
      <c r="H12" s="3" t="s">
        <v>38</v>
      </c>
      <c r="I12" s="103">
        <f t="shared" si="0"/>
        <v>0.2</v>
      </c>
      <c r="J12" s="3" t="s">
        <v>32</v>
      </c>
      <c r="K12" s="104">
        <f t="shared" si="1"/>
        <v>0.2</v>
      </c>
      <c r="L12" s="143" t="str">
        <f t="shared" si="2"/>
        <v>BAJO</v>
      </c>
      <c r="M12" s="157" t="s">
        <v>419</v>
      </c>
      <c r="N12" s="3" t="s">
        <v>52</v>
      </c>
      <c r="O12" s="90" t="s">
        <v>308</v>
      </c>
      <c r="P12" s="90" t="s">
        <v>44</v>
      </c>
      <c r="Q12" s="105" t="str">
        <f>IF(P12='EVALUACIÓN DE CONTROLES'!BR202,'EVALUACIÓN DE CONTROLES'!BU202,IF(P12='EVALUACIÓN DE CONTROLES'!BR203,'EVALUACIÓN DE CONTROLES'!BU203,IF(P12='EVALUACIÓN DE CONTROLES'!BR204,'EVALUACIÓN DE CONTROLES'!BU204,IF(P12='EVALUACIÓN DE CONTROLES'!BR205,'EVALUACIÓN DE CONTROLES'!BU205,IF(P12='EVALUACIÓN DE CONTROLES'!BR206,'EVALUACIÓN DE CONTROLES'!BU206)))))</f>
        <v xml:space="preserve">Baja </v>
      </c>
      <c r="R12" s="3" t="s">
        <v>45</v>
      </c>
      <c r="S12" s="105" t="str">
        <f t="shared" si="3"/>
        <v>Moderado</v>
      </c>
      <c r="T12" s="82" t="str">
        <f t="shared" ref="T12:T26" si="4">IF(AND(OR(P12=$C$68,P12=$C$67,P12=$C$66,P12=$C$65,P12=$C$64),AND(R12=$C$68)),$K$57,IF(AND(OR(P12=$C$68,P12=$C$67,P12=$C$66,P12=$C$65,P12=$C$64),AND(R12=$C$67)),$K$58,IF(AND(OR(P12=$C$68,P12=$C$67),AND(R12=$C$66)),$K$58,IF(AND(OR(P12=$C$66,P12=$C$65,P12=$C$64),AND(R12=$C$66)),$K$59,IF(AND(OR(P12=$C$68),AND(R12=$C$65)),$K$58,IF(AND(OR(P12=$C$67,P12=$C$66,P12=$C$65),AND(R12=C72)),$K$59,IF(AND(OR(P12=$C$64),AND(R12=$C$65)),$K$60,IF(AND(OR(P12=$C$68),AND(R12=$C$64)),$K$58,IF(AND(OR(P12=$C$67,P12=$C$66),AND(R12=$C$64)),$K$59,IF(AND(OR(P12=$C$64,P12=$C$65),AND(R12=$C$64)),$K$60,""))))))))))</f>
        <v>MODERADO</v>
      </c>
      <c r="U12" s="4" t="s">
        <v>123</v>
      </c>
      <c r="V12" s="144" t="s">
        <v>328</v>
      </c>
      <c r="W12" s="3" t="s">
        <v>313</v>
      </c>
      <c r="X12" s="3" t="s">
        <v>334</v>
      </c>
      <c r="Y12" s="158" t="s">
        <v>327</v>
      </c>
      <c r="Z12" s="5" t="s">
        <v>31</v>
      </c>
      <c r="AA12" s="202" t="s">
        <v>353</v>
      </c>
      <c r="AB12" s="5" t="s">
        <v>31</v>
      </c>
      <c r="AC12" s="175" t="s">
        <v>354</v>
      </c>
      <c r="AD12" s="173" t="s">
        <v>31</v>
      </c>
    </row>
    <row r="13" spans="1:87" s="96" customFormat="1" ht="102.6" x14ac:dyDescent="0.25">
      <c r="A13" s="93">
        <v>4</v>
      </c>
      <c r="B13" s="4" t="s">
        <v>151</v>
      </c>
      <c r="C13" s="166" t="s">
        <v>272</v>
      </c>
      <c r="D13" s="192" t="s">
        <v>273</v>
      </c>
      <c r="E13" s="166" t="s">
        <v>274</v>
      </c>
      <c r="F13" s="4" t="s">
        <v>223</v>
      </c>
      <c r="G13" s="145" t="s">
        <v>420</v>
      </c>
      <c r="H13" s="3" t="s">
        <v>38</v>
      </c>
      <c r="I13" s="103">
        <f t="shared" si="0"/>
        <v>0.2</v>
      </c>
      <c r="J13" s="3" t="s">
        <v>32</v>
      </c>
      <c r="K13" s="104">
        <f t="shared" si="1"/>
        <v>0.2</v>
      </c>
      <c r="L13" s="143" t="str">
        <f t="shared" si="2"/>
        <v>BAJO</v>
      </c>
      <c r="M13" s="145" t="s">
        <v>198</v>
      </c>
      <c r="N13" s="3" t="s">
        <v>52</v>
      </c>
      <c r="O13" s="90" t="s">
        <v>308</v>
      </c>
      <c r="P13" s="90" t="s">
        <v>44</v>
      </c>
      <c r="Q13" s="105" t="str">
        <f>IF(P13='EVALUACIÓN DE CONTROLES'!BR202,'EVALUACIÓN DE CONTROLES'!BU202,IF(P13='EVALUACIÓN DE CONTROLES'!BR203,'EVALUACIÓN DE CONTROLES'!BU203,IF(P13='EVALUACIÓN DE CONTROLES'!BR204,'EVALUACIÓN DE CONTROLES'!BU204,IF(P13='EVALUACIÓN DE CONTROLES'!BR205,'EVALUACIÓN DE CONTROLES'!BU205,IF(P13='EVALUACIÓN DE CONTROLES'!BR206,'EVALUACIÓN DE CONTROLES'!BU206)))))</f>
        <v xml:space="preserve">Baja </v>
      </c>
      <c r="R13" s="3" t="s">
        <v>45</v>
      </c>
      <c r="S13" s="105" t="str">
        <f t="shared" si="3"/>
        <v>Moderado</v>
      </c>
      <c r="T13" s="82" t="str">
        <f t="shared" si="4"/>
        <v>MODERADO</v>
      </c>
      <c r="U13" s="4" t="s">
        <v>123</v>
      </c>
      <c r="V13" s="144" t="s">
        <v>212</v>
      </c>
      <c r="W13" s="3" t="s">
        <v>313</v>
      </c>
      <c r="X13" s="3" t="s">
        <v>334</v>
      </c>
      <c r="Y13" s="158" t="s">
        <v>355</v>
      </c>
      <c r="Z13" s="5" t="s">
        <v>31</v>
      </c>
      <c r="AA13" s="202" t="s">
        <v>356</v>
      </c>
      <c r="AB13" s="5" t="s">
        <v>31</v>
      </c>
      <c r="AC13" s="175" t="s">
        <v>421</v>
      </c>
      <c r="AD13" s="173" t="s">
        <v>31</v>
      </c>
    </row>
    <row r="14" spans="1:87" s="151" customFormat="1" ht="136.80000000000001" x14ac:dyDescent="0.25">
      <c r="A14" s="93">
        <v>5</v>
      </c>
      <c r="B14" s="4" t="s">
        <v>144</v>
      </c>
      <c r="C14" s="166" t="s">
        <v>156</v>
      </c>
      <c r="D14" s="192" t="s">
        <v>296</v>
      </c>
      <c r="E14" s="166" t="s">
        <v>275</v>
      </c>
      <c r="F14" s="4" t="s">
        <v>223</v>
      </c>
      <c r="G14" s="144" t="s">
        <v>159</v>
      </c>
      <c r="H14" s="3" t="s">
        <v>38</v>
      </c>
      <c r="I14" s="103">
        <f t="shared" si="0"/>
        <v>0.2</v>
      </c>
      <c r="J14" s="3" t="s">
        <v>32</v>
      </c>
      <c r="K14" s="104">
        <f t="shared" si="1"/>
        <v>0.2</v>
      </c>
      <c r="L14" s="143" t="str">
        <f t="shared" si="2"/>
        <v>BAJO</v>
      </c>
      <c r="M14" s="145" t="s">
        <v>199</v>
      </c>
      <c r="N14" s="3" t="s">
        <v>52</v>
      </c>
      <c r="O14" s="90" t="s">
        <v>308</v>
      </c>
      <c r="P14" s="90" t="s">
        <v>44</v>
      </c>
      <c r="Q14" s="105" t="str">
        <f>IF(P14='EVALUACIÓN DE CONTROLES'!BR202,'EVALUACIÓN DE CONTROLES'!BU202,IF(P14='EVALUACIÓN DE CONTROLES'!BR203,'EVALUACIÓN DE CONTROLES'!BU203,IF(P14='EVALUACIÓN DE CONTROLES'!BR204,'EVALUACIÓN DE CONTROLES'!BU204,IF(P14='EVALUACIÓN DE CONTROLES'!BR205,'EVALUACIÓN DE CONTROLES'!BU205,IF(P14='EVALUACIÓN DE CONTROLES'!BR206,'EVALUACIÓN DE CONTROLES'!BU206)))))</f>
        <v xml:space="preserve">Baja </v>
      </c>
      <c r="R14" s="3" t="s">
        <v>43</v>
      </c>
      <c r="S14" s="105" t="str">
        <f t="shared" si="3"/>
        <v>Leve</v>
      </c>
      <c r="T14" s="82" t="str">
        <f t="shared" si="4"/>
        <v>BAJO</v>
      </c>
      <c r="U14" s="4" t="s">
        <v>123</v>
      </c>
      <c r="V14" s="144" t="s">
        <v>422</v>
      </c>
      <c r="W14" s="3" t="s">
        <v>313</v>
      </c>
      <c r="X14" s="3" t="s">
        <v>334</v>
      </c>
      <c r="Y14" s="201" t="s">
        <v>523</v>
      </c>
      <c r="Z14" s="5" t="s">
        <v>31</v>
      </c>
      <c r="AA14" s="202" t="s">
        <v>423</v>
      </c>
      <c r="AB14" s="5" t="s">
        <v>31</v>
      </c>
      <c r="AC14" s="175" t="s">
        <v>357</v>
      </c>
      <c r="AD14" s="173" t="s">
        <v>31</v>
      </c>
    </row>
    <row r="15" spans="1:87" s="86" customFormat="1" ht="136.80000000000001" x14ac:dyDescent="0.25">
      <c r="A15" s="89">
        <v>6</v>
      </c>
      <c r="B15" s="3" t="s">
        <v>144</v>
      </c>
      <c r="C15" s="166" t="s">
        <v>157</v>
      </c>
      <c r="D15" s="192" t="s">
        <v>277</v>
      </c>
      <c r="E15" s="166" t="s">
        <v>276</v>
      </c>
      <c r="F15" s="4" t="s">
        <v>223</v>
      </c>
      <c r="G15" s="144" t="s">
        <v>158</v>
      </c>
      <c r="H15" s="3" t="s">
        <v>38</v>
      </c>
      <c r="I15" s="103">
        <f t="shared" si="0"/>
        <v>0.2</v>
      </c>
      <c r="J15" s="3" t="s">
        <v>32</v>
      </c>
      <c r="K15" s="104">
        <f t="shared" si="1"/>
        <v>0.2</v>
      </c>
      <c r="L15" s="143" t="str">
        <f t="shared" si="2"/>
        <v>BAJO</v>
      </c>
      <c r="M15" s="145" t="s">
        <v>200</v>
      </c>
      <c r="N15" s="3" t="s">
        <v>52</v>
      </c>
      <c r="O15" s="90" t="s">
        <v>308</v>
      </c>
      <c r="P15" s="90" t="s">
        <v>44</v>
      </c>
      <c r="Q15" s="105" t="str">
        <f>IF(P15='EVALUACIÓN DE CONTROLES'!BR202,'EVALUACIÓN DE CONTROLES'!BU202,IF(P15='EVALUACIÓN DE CONTROLES'!BR203,'EVALUACIÓN DE CONTROLES'!BU203,IF(P15='EVALUACIÓN DE CONTROLES'!BR204,'EVALUACIÓN DE CONTROLES'!BU204,IF(P15='EVALUACIÓN DE CONTROLES'!BR205,'EVALUACIÓN DE CONTROLES'!BU205,IF(P15='EVALUACIÓN DE CONTROLES'!BR206,'EVALUACIÓN DE CONTROLES'!BU206)))))</f>
        <v xml:space="preserve">Baja </v>
      </c>
      <c r="R15" s="3" t="s">
        <v>45</v>
      </c>
      <c r="S15" s="105" t="str">
        <f t="shared" si="3"/>
        <v>Moderado</v>
      </c>
      <c r="T15" s="82" t="str">
        <f t="shared" si="4"/>
        <v>MODERADO</v>
      </c>
      <c r="U15" s="4" t="s">
        <v>123</v>
      </c>
      <c r="V15" s="144" t="s">
        <v>212</v>
      </c>
      <c r="W15" s="3" t="s">
        <v>313</v>
      </c>
      <c r="X15" s="3" t="s">
        <v>334</v>
      </c>
      <c r="Y15" s="166" t="s">
        <v>358</v>
      </c>
      <c r="Z15" s="5" t="s">
        <v>31</v>
      </c>
      <c r="AA15" s="202" t="s">
        <v>359</v>
      </c>
      <c r="AB15" s="5" t="s">
        <v>31</v>
      </c>
      <c r="AC15" s="97" t="s">
        <v>524</v>
      </c>
      <c r="AD15" s="173" t="s">
        <v>31</v>
      </c>
    </row>
    <row r="16" spans="1:87" s="86" customFormat="1" ht="102.6" x14ac:dyDescent="0.25">
      <c r="A16" s="93">
        <v>7</v>
      </c>
      <c r="B16" s="3" t="s">
        <v>144</v>
      </c>
      <c r="C16" s="166" t="s">
        <v>160</v>
      </c>
      <c r="D16" s="192" t="s">
        <v>260</v>
      </c>
      <c r="E16" s="160" t="s">
        <v>253</v>
      </c>
      <c r="F16" s="4" t="s">
        <v>223</v>
      </c>
      <c r="G16" s="144" t="s">
        <v>424</v>
      </c>
      <c r="H16" s="3" t="s">
        <v>38</v>
      </c>
      <c r="I16" s="103">
        <f t="shared" si="0"/>
        <v>0.2</v>
      </c>
      <c r="J16" s="3" t="s">
        <v>32</v>
      </c>
      <c r="K16" s="104">
        <f t="shared" si="1"/>
        <v>0.2</v>
      </c>
      <c r="L16" s="143" t="str">
        <f t="shared" si="2"/>
        <v>BAJO</v>
      </c>
      <c r="M16" s="145" t="s">
        <v>201</v>
      </c>
      <c r="N16" s="3" t="s">
        <v>52</v>
      </c>
      <c r="O16" s="90" t="s">
        <v>308</v>
      </c>
      <c r="P16" s="90" t="s">
        <v>44</v>
      </c>
      <c r="Q16" s="105" t="str">
        <f>IF(P16='EVALUACIÓN DE CONTROLES'!BR202,'EVALUACIÓN DE CONTROLES'!BU202,IF(P16='EVALUACIÓN DE CONTROLES'!BR203,'EVALUACIÓN DE CONTROLES'!BU203,IF(P16='EVALUACIÓN DE CONTROLES'!BR204,'EVALUACIÓN DE CONTROLES'!BU204,IF(P16='EVALUACIÓN DE CONTROLES'!BR205,'EVALUACIÓN DE CONTROLES'!BU205,IF(P16='EVALUACIÓN DE CONTROLES'!BR206,'EVALUACIÓN DE CONTROLES'!BU206)))))</f>
        <v xml:space="preserve">Baja </v>
      </c>
      <c r="R16" s="3" t="s">
        <v>45</v>
      </c>
      <c r="S16" s="105" t="str">
        <f t="shared" si="3"/>
        <v>Moderado</v>
      </c>
      <c r="T16" s="82" t="str">
        <f t="shared" si="4"/>
        <v>MODERADO</v>
      </c>
      <c r="U16" s="4" t="s">
        <v>123</v>
      </c>
      <c r="V16" s="144" t="s">
        <v>212</v>
      </c>
      <c r="W16" s="3" t="s">
        <v>313</v>
      </c>
      <c r="X16" s="3" t="s">
        <v>334</v>
      </c>
      <c r="Y16" s="201" t="s">
        <v>360</v>
      </c>
      <c r="Z16" s="5" t="s">
        <v>31</v>
      </c>
      <c r="AA16" s="202" t="s">
        <v>361</v>
      </c>
      <c r="AB16" s="5" t="s">
        <v>31</v>
      </c>
      <c r="AC16" s="97" t="s">
        <v>525</v>
      </c>
      <c r="AD16" s="173" t="s">
        <v>31</v>
      </c>
    </row>
    <row r="17" spans="1:30" s="86" customFormat="1" ht="91.2" x14ac:dyDescent="0.25">
      <c r="A17" s="93">
        <v>8</v>
      </c>
      <c r="B17" s="97" t="s">
        <v>147</v>
      </c>
      <c r="C17" s="166" t="s">
        <v>161</v>
      </c>
      <c r="D17" s="193" t="s">
        <v>278</v>
      </c>
      <c r="E17" s="172" t="s">
        <v>279</v>
      </c>
      <c r="F17" s="95" t="s">
        <v>223</v>
      </c>
      <c r="G17" s="145" t="s">
        <v>312</v>
      </c>
      <c r="H17" s="3" t="s">
        <v>38</v>
      </c>
      <c r="I17" s="103">
        <f t="shared" si="0"/>
        <v>0.2</v>
      </c>
      <c r="J17" s="3" t="s">
        <v>32</v>
      </c>
      <c r="K17" s="104">
        <f t="shared" si="1"/>
        <v>0.2</v>
      </c>
      <c r="L17" s="143" t="str">
        <f t="shared" si="2"/>
        <v>BAJO</v>
      </c>
      <c r="M17" s="144" t="s">
        <v>202</v>
      </c>
      <c r="N17" s="3" t="s">
        <v>52</v>
      </c>
      <c r="O17" s="90" t="s">
        <v>425</v>
      </c>
      <c r="P17" s="90" t="s">
        <v>44</v>
      </c>
      <c r="Q17" s="105" t="str">
        <f>IF(P17='EVALUACIÓN DE CONTROLES'!BR202,'EVALUACIÓN DE CONTROLES'!BU202,IF(P17='EVALUACIÓN DE CONTROLES'!BR203,'EVALUACIÓN DE CONTROLES'!BU203,IF(P17='EVALUACIÓN DE CONTROLES'!BR204,'EVALUACIÓN DE CONTROLES'!BU204,IF(P17='EVALUACIÓN DE CONTROLES'!BR205,'EVALUACIÓN DE CONTROLES'!BU205,IF(P17='EVALUACIÓN DE CONTROLES'!BR206,'EVALUACIÓN DE CONTROLES'!BU206)))))</f>
        <v xml:space="preserve">Baja </v>
      </c>
      <c r="R17" s="3" t="s">
        <v>43</v>
      </c>
      <c r="S17" s="105" t="str">
        <f t="shared" si="3"/>
        <v>Leve</v>
      </c>
      <c r="T17" s="82" t="str">
        <f t="shared" si="4"/>
        <v>BAJO</v>
      </c>
      <c r="U17" s="4" t="s">
        <v>123</v>
      </c>
      <c r="V17" s="144" t="s">
        <v>314</v>
      </c>
      <c r="W17" s="3" t="s">
        <v>313</v>
      </c>
      <c r="X17" s="3" t="s">
        <v>316</v>
      </c>
      <c r="Y17" s="38" t="s">
        <v>254</v>
      </c>
      <c r="Z17" s="5" t="s">
        <v>31</v>
      </c>
      <c r="AA17" s="91" t="s">
        <v>362</v>
      </c>
      <c r="AB17" s="5" t="s">
        <v>31</v>
      </c>
      <c r="AC17" s="97" t="s">
        <v>363</v>
      </c>
      <c r="AD17" s="173" t="s">
        <v>31</v>
      </c>
    </row>
    <row r="18" spans="1:30" s="86" customFormat="1" ht="118.5" customHeight="1" x14ac:dyDescent="0.25">
      <c r="A18" s="89">
        <v>9</v>
      </c>
      <c r="B18" s="90" t="s">
        <v>147</v>
      </c>
      <c r="C18" s="166" t="s">
        <v>315</v>
      </c>
      <c r="D18" s="193" t="s">
        <v>426</v>
      </c>
      <c r="E18" s="172" t="s">
        <v>262</v>
      </c>
      <c r="F18" s="94" t="s">
        <v>223</v>
      </c>
      <c r="G18" s="145" t="s">
        <v>163</v>
      </c>
      <c r="H18" s="3" t="s">
        <v>38</v>
      </c>
      <c r="I18" s="103">
        <f t="shared" si="0"/>
        <v>0.2</v>
      </c>
      <c r="J18" s="3" t="s">
        <v>32</v>
      </c>
      <c r="K18" s="104">
        <f t="shared" si="1"/>
        <v>0.2</v>
      </c>
      <c r="L18" s="143" t="str">
        <f t="shared" si="2"/>
        <v>BAJO</v>
      </c>
      <c r="M18" s="144" t="s">
        <v>427</v>
      </c>
      <c r="N18" s="3" t="s">
        <v>52</v>
      </c>
      <c r="O18" s="91" t="s">
        <v>428</v>
      </c>
      <c r="P18" s="90" t="s">
        <v>44</v>
      </c>
      <c r="Q18" s="105" t="str">
        <f>IF(P18='EVALUACIÓN DE CONTROLES'!BR202,'EVALUACIÓN DE CONTROLES'!BU202,IF(P18='EVALUACIÓN DE CONTROLES'!BR203,'EVALUACIÓN DE CONTROLES'!BU203,IF(P18='EVALUACIÓN DE CONTROLES'!BR204,'EVALUACIÓN DE CONTROLES'!BU204,IF(P18='EVALUACIÓN DE CONTROLES'!BR205,'EVALUACIÓN DE CONTROLES'!BU205,IF(P18='EVALUACIÓN DE CONTROLES'!BR206,'EVALUACIÓN DE CONTROLES'!BU206)))))</f>
        <v xml:space="preserve">Baja </v>
      </c>
      <c r="R18" s="3" t="s">
        <v>43</v>
      </c>
      <c r="S18" s="105" t="str">
        <f t="shared" si="3"/>
        <v>Leve</v>
      </c>
      <c r="T18" s="82" t="str">
        <f t="shared" si="4"/>
        <v>BAJO</v>
      </c>
      <c r="U18" s="4" t="s">
        <v>123</v>
      </c>
      <c r="V18" s="144" t="s">
        <v>429</v>
      </c>
      <c r="W18" s="3" t="s">
        <v>313</v>
      </c>
      <c r="X18" s="3" t="s">
        <v>316</v>
      </c>
      <c r="Y18" s="38" t="s">
        <v>255</v>
      </c>
      <c r="Z18" s="5" t="s">
        <v>31</v>
      </c>
      <c r="AA18" s="91" t="s">
        <v>364</v>
      </c>
      <c r="AB18" s="5" t="s">
        <v>31</v>
      </c>
      <c r="AC18" s="97" t="s">
        <v>365</v>
      </c>
      <c r="AD18" s="173" t="s">
        <v>31</v>
      </c>
    </row>
    <row r="19" spans="1:30" s="86" customFormat="1" ht="91.2" x14ac:dyDescent="0.25">
      <c r="A19" s="93">
        <v>10</v>
      </c>
      <c r="B19" s="90" t="s">
        <v>147</v>
      </c>
      <c r="C19" s="166" t="s">
        <v>164</v>
      </c>
      <c r="D19" s="193" t="s">
        <v>294</v>
      </c>
      <c r="E19" s="172" t="s">
        <v>280</v>
      </c>
      <c r="F19" s="94" t="s">
        <v>227</v>
      </c>
      <c r="G19" s="145" t="s">
        <v>162</v>
      </c>
      <c r="H19" s="3" t="s">
        <v>38</v>
      </c>
      <c r="I19" s="103">
        <f t="shared" si="0"/>
        <v>0.2</v>
      </c>
      <c r="J19" s="3" t="s">
        <v>32</v>
      </c>
      <c r="K19" s="104">
        <f t="shared" si="1"/>
        <v>0.2</v>
      </c>
      <c r="L19" s="143" t="str">
        <f t="shared" si="2"/>
        <v>BAJO</v>
      </c>
      <c r="M19" s="144" t="s">
        <v>430</v>
      </c>
      <c r="N19" s="3" t="s">
        <v>52</v>
      </c>
      <c r="O19" s="91" t="s">
        <v>316</v>
      </c>
      <c r="P19" s="90" t="s">
        <v>43</v>
      </c>
      <c r="Q19" s="105" t="str">
        <f>IF(P19='EVALUACIÓN DE CONTROLES'!BR202,'EVALUACIÓN DE CONTROLES'!BU202,IF(P19='EVALUACIÓN DE CONTROLES'!BR203,'EVALUACIÓN DE CONTROLES'!BU203,IF(P19='EVALUACIÓN DE CONTROLES'!BR204,'EVALUACIÓN DE CONTROLES'!BU204,IF(P19='EVALUACIÓN DE CONTROLES'!BR205,'EVALUACIÓN DE CONTROLES'!BU205,IF(P19='EVALUACIÓN DE CONTROLES'!BR206,'EVALUACIÓN DE CONTROLES'!BU206)))))</f>
        <v>Muy baja</v>
      </c>
      <c r="R19" s="3" t="s">
        <v>45</v>
      </c>
      <c r="S19" s="105" t="str">
        <f t="shared" si="3"/>
        <v>Moderado</v>
      </c>
      <c r="T19" s="82" t="str">
        <f t="shared" si="4"/>
        <v>MODERADO</v>
      </c>
      <c r="U19" s="4" t="s">
        <v>123</v>
      </c>
      <c r="V19" s="144" t="s">
        <v>213</v>
      </c>
      <c r="W19" s="3" t="s">
        <v>313</v>
      </c>
      <c r="X19" s="3" t="s">
        <v>316</v>
      </c>
      <c r="Y19" s="38" t="s">
        <v>256</v>
      </c>
      <c r="Z19" s="5" t="s">
        <v>31</v>
      </c>
      <c r="AA19" s="38" t="s">
        <v>366</v>
      </c>
      <c r="AB19" s="5" t="s">
        <v>31</v>
      </c>
      <c r="AC19" s="97" t="s">
        <v>367</v>
      </c>
      <c r="AD19" s="173" t="s">
        <v>31</v>
      </c>
    </row>
    <row r="20" spans="1:30" s="86" customFormat="1" ht="45.6" x14ac:dyDescent="0.25">
      <c r="A20" s="93">
        <v>11</v>
      </c>
      <c r="B20" s="90" t="s">
        <v>147</v>
      </c>
      <c r="C20" s="166" t="s">
        <v>165</v>
      </c>
      <c r="D20" s="193" t="s">
        <v>295</v>
      </c>
      <c r="E20" s="172" t="s">
        <v>263</v>
      </c>
      <c r="F20" s="94" t="s">
        <v>227</v>
      </c>
      <c r="G20" s="145" t="s">
        <v>317</v>
      </c>
      <c r="H20" s="3" t="s">
        <v>38</v>
      </c>
      <c r="I20" s="103">
        <f t="shared" si="0"/>
        <v>0.2</v>
      </c>
      <c r="J20" s="3" t="s">
        <v>32</v>
      </c>
      <c r="K20" s="104">
        <f t="shared" si="1"/>
        <v>0.2</v>
      </c>
      <c r="L20" s="143" t="str">
        <f t="shared" si="2"/>
        <v>BAJO</v>
      </c>
      <c r="M20" s="144" t="s">
        <v>203</v>
      </c>
      <c r="N20" s="3" t="s">
        <v>52</v>
      </c>
      <c r="O20" s="91" t="s">
        <v>316</v>
      </c>
      <c r="P20" s="90" t="s">
        <v>43</v>
      </c>
      <c r="Q20" s="105" t="str">
        <f>IF(P20='EVALUACIÓN DE CONTROLES'!BR202,'EVALUACIÓN DE CONTROLES'!BU202,IF(P20='EVALUACIÓN DE CONTROLES'!BR203,'EVALUACIÓN DE CONTROLES'!BU203,IF(P20='EVALUACIÓN DE CONTROLES'!BR204,'EVALUACIÓN DE CONTROLES'!BU204,IF(P20='EVALUACIÓN DE CONTROLES'!BR205,'EVALUACIÓN DE CONTROLES'!BU205,IF(P20='EVALUACIÓN DE CONTROLES'!BR206,'EVALUACIÓN DE CONTROLES'!BU206)))))</f>
        <v>Muy baja</v>
      </c>
      <c r="R20" s="3" t="s">
        <v>45</v>
      </c>
      <c r="S20" s="105" t="str">
        <f t="shared" si="3"/>
        <v>Moderado</v>
      </c>
      <c r="T20" s="82" t="str">
        <f t="shared" si="4"/>
        <v>MODERADO</v>
      </c>
      <c r="U20" s="4" t="s">
        <v>123</v>
      </c>
      <c r="V20" s="147" t="s">
        <v>318</v>
      </c>
      <c r="W20" s="3" t="s">
        <v>313</v>
      </c>
      <c r="X20" s="3" t="s">
        <v>316</v>
      </c>
      <c r="Y20" s="160" t="s">
        <v>250</v>
      </c>
      <c r="Z20" s="5" t="s">
        <v>31</v>
      </c>
      <c r="AA20" s="91" t="s">
        <v>319</v>
      </c>
      <c r="AB20" s="5" t="s">
        <v>31</v>
      </c>
      <c r="AC20" s="97" t="s">
        <v>368</v>
      </c>
      <c r="AD20" s="173" t="s">
        <v>31</v>
      </c>
    </row>
    <row r="21" spans="1:30" s="86" customFormat="1" ht="45.6" x14ac:dyDescent="0.25">
      <c r="A21" s="89">
        <v>12</v>
      </c>
      <c r="B21" s="90" t="s">
        <v>147</v>
      </c>
      <c r="C21" s="166" t="s">
        <v>165</v>
      </c>
      <c r="D21" s="193" t="s">
        <v>281</v>
      </c>
      <c r="E21" s="172" t="s">
        <v>282</v>
      </c>
      <c r="F21" s="94" t="s">
        <v>223</v>
      </c>
      <c r="G21" s="145" t="s">
        <v>320</v>
      </c>
      <c r="H21" s="3" t="s">
        <v>38</v>
      </c>
      <c r="I21" s="103">
        <f t="shared" si="0"/>
        <v>0.2</v>
      </c>
      <c r="J21" s="3" t="s">
        <v>32</v>
      </c>
      <c r="K21" s="104">
        <f t="shared" si="1"/>
        <v>0.2</v>
      </c>
      <c r="L21" s="143" t="str">
        <f t="shared" si="2"/>
        <v>BAJO</v>
      </c>
      <c r="M21" s="144" t="s">
        <v>321</v>
      </c>
      <c r="N21" s="3" t="s">
        <v>52</v>
      </c>
      <c r="O21" s="91" t="s">
        <v>316</v>
      </c>
      <c r="P21" s="90" t="s">
        <v>43</v>
      </c>
      <c r="Q21" s="105" t="str">
        <f>IF(P22='EVALUACIÓN DE CONTROLES'!BR202,'EVALUACIÓN DE CONTROLES'!BU202,IF(P22='EVALUACIÓN DE CONTROLES'!BR203,'EVALUACIÓN DE CONTROLES'!BU203,IF(P22='EVALUACIÓN DE CONTROLES'!BR204,'EVALUACIÓN DE CONTROLES'!BU204,IF(P22='EVALUACIÓN DE CONTROLES'!BR205,'EVALUACIÓN DE CONTROLES'!BU205,IF(P22='EVALUACIÓN DE CONTROLES'!BR206,'EVALUACIÓN DE CONTROLES'!BU206)))))</f>
        <v>Muy baja</v>
      </c>
      <c r="R21" s="3" t="s">
        <v>45</v>
      </c>
      <c r="S21" s="105" t="str">
        <f t="shared" si="3"/>
        <v>Moderado</v>
      </c>
      <c r="T21" s="82" t="str">
        <f t="shared" si="4"/>
        <v>MODERADO</v>
      </c>
      <c r="U21" s="4" t="s">
        <v>123</v>
      </c>
      <c r="V21" s="147" t="s">
        <v>431</v>
      </c>
      <c r="W21" s="3" t="s">
        <v>313</v>
      </c>
      <c r="X21" s="3" t="s">
        <v>316</v>
      </c>
      <c r="Y21" s="202" t="s">
        <v>369</v>
      </c>
      <c r="Z21" s="5" t="s">
        <v>31</v>
      </c>
      <c r="AA21" s="167" t="s">
        <v>322</v>
      </c>
      <c r="AB21" s="5" t="s">
        <v>31</v>
      </c>
      <c r="AC21" s="175" t="s">
        <v>370</v>
      </c>
      <c r="AD21" s="173" t="s">
        <v>31</v>
      </c>
    </row>
    <row r="22" spans="1:30" s="86" customFormat="1" ht="161.25" customHeight="1" x14ac:dyDescent="0.25">
      <c r="A22" s="93">
        <v>13</v>
      </c>
      <c r="B22" s="90" t="s">
        <v>150</v>
      </c>
      <c r="C22" s="167" t="s">
        <v>166</v>
      </c>
      <c r="D22" s="194" t="s">
        <v>284</v>
      </c>
      <c r="E22" s="167" t="s">
        <v>283</v>
      </c>
      <c r="F22" s="94" t="s">
        <v>228</v>
      </c>
      <c r="G22" s="149" t="s">
        <v>167</v>
      </c>
      <c r="H22" s="3" t="s">
        <v>38</v>
      </c>
      <c r="I22" s="103">
        <f t="shared" si="0"/>
        <v>0.2</v>
      </c>
      <c r="J22" s="3" t="s">
        <v>32</v>
      </c>
      <c r="K22" s="104">
        <f t="shared" si="1"/>
        <v>0.2</v>
      </c>
      <c r="L22" s="143" t="str">
        <f t="shared" si="2"/>
        <v>BAJO</v>
      </c>
      <c r="M22" s="149" t="s">
        <v>204</v>
      </c>
      <c r="N22" s="3" t="s">
        <v>52</v>
      </c>
      <c r="O22" s="91" t="s">
        <v>333</v>
      </c>
      <c r="P22" s="90" t="s">
        <v>43</v>
      </c>
      <c r="Q22" s="105" t="str">
        <f>IF(P22='EVALUACIÓN DE CONTROLES'!BR202,'EVALUACIÓN DE CONTROLES'!BU202,IF(P22='EVALUACIÓN DE CONTROLES'!BR203,'EVALUACIÓN DE CONTROLES'!BU203,IF(P22='EVALUACIÓN DE CONTROLES'!BR204,'EVALUACIÓN DE CONTROLES'!BU204,IF(P22='EVALUACIÓN DE CONTROLES'!BR205,'EVALUACIÓN DE CONTROLES'!BU205,IF(P22='EVALUACIÓN DE CONTROLES'!BR206,'EVALUACIÓN DE CONTROLES'!BU206)))))</f>
        <v>Muy baja</v>
      </c>
      <c r="R22" s="3" t="s">
        <v>45</v>
      </c>
      <c r="S22" s="105" t="str">
        <f t="shared" si="3"/>
        <v>Moderado</v>
      </c>
      <c r="T22" s="82" t="str">
        <f t="shared" si="4"/>
        <v>MODERADO</v>
      </c>
      <c r="U22" s="4" t="s">
        <v>123</v>
      </c>
      <c r="V22" s="147" t="s">
        <v>210</v>
      </c>
      <c r="W22" s="3" t="s">
        <v>313</v>
      </c>
      <c r="X22" s="3" t="s">
        <v>329</v>
      </c>
      <c r="Y22" s="202" t="s">
        <v>371</v>
      </c>
      <c r="Z22" s="5" t="s">
        <v>31</v>
      </c>
      <c r="AA22" s="202" t="s">
        <v>526</v>
      </c>
      <c r="AB22" s="5" t="s">
        <v>31</v>
      </c>
      <c r="AC22" s="149" t="s">
        <v>527</v>
      </c>
      <c r="AD22" s="173" t="s">
        <v>31</v>
      </c>
    </row>
    <row r="23" spans="1:30" s="86" customFormat="1" ht="299.25" customHeight="1" x14ac:dyDescent="0.25">
      <c r="A23" s="93">
        <v>14</v>
      </c>
      <c r="B23" s="90" t="s">
        <v>150</v>
      </c>
      <c r="C23" s="167" t="s">
        <v>168</v>
      </c>
      <c r="D23" s="194" t="s">
        <v>285</v>
      </c>
      <c r="E23" s="167" t="s">
        <v>286</v>
      </c>
      <c r="F23" s="94" t="s">
        <v>223</v>
      </c>
      <c r="G23" s="149" t="s">
        <v>170</v>
      </c>
      <c r="H23" s="3" t="s">
        <v>38</v>
      </c>
      <c r="I23" s="103">
        <f t="shared" si="0"/>
        <v>0.2</v>
      </c>
      <c r="J23" s="3" t="s">
        <v>32</v>
      </c>
      <c r="K23" s="104">
        <f t="shared" si="1"/>
        <v>0.2</v>
      </c>
      <c r="L23" s="143" t="str">
        <f t="shared" si="2"/>
        <v>BAJO</v>
      </c>
      <c r="M23" s="149" t="s">
        <v>205</v>
      </c>
      <c r="N23" s="3" t="s">
        <v>52</v>
      </c>
      <c r="O23" s="91" t="s">
        <v>333</v>
      </c>
      <c r="P23" s="90" t="s">
        <v>43</v>
      </c>
      <c r="Q23" s="105" t="str">
        <f>IF(P23='EVALUACIÓN DE CONTROLES'!BR202,'EVALUACIÓN DE CONTROLES'!BU202,IF(P23='EVALUACIÓN DE CONTROLES'!BR203,'EVALUACIÓN DE CONTROLES'!BU203,IF(P23='EVALUACIÓN DE CONTROLES'!BR204,'EVALUACIÓN DE CONTROLES'!BU204,IF(P23='EVALUACIÓN DE CONTROLES'!BR205,'EVALUACIÓN DE CONTROLES'!BU205,IF(P23='EVALUACIÓN DE CONTROLES'!BR206,'EVALUACIÓN DE CONTROLES'!BU206)))))</f>
        <v>Muy baja</v>
      </c>
      <c r="R23" s="3" t="s">
        <v>45</v>
      </c>
      <c r="S23" s="105" t="str">
        <f t="shared" si="3"/>
        <v>Moderado</v>
      </c>
      <c r="T23" s="82" t="str">
        <f t="shared" si="4"/>
        <v>MODERADO</v>
      </c>
      <c r="U23" s="4" t="s">
        <v>123</v>
      </c>
      <c r="V23" s="147" t="s">
        <v>212</v>
      </c>
      <c r="W23" s="3" t="s">
        <v>313</v>
      </c>
      <c r="X23" s="3" t="s">
        <v>333</v>
      </c>
      <c r="Y23" s="202" t="s">
        <v>372</v>
      </c>
      <c r="Z23" s="5" t="s">
        <v>31</v>
      </c>
      <c r="AA23" s="202" t="s">
        <v>528</v>
      </c>
      <c r="AB23" s="5" t="s">
        <v>31</v>
      </c>
      <c r="AC23" s="149" t="s">
        <v>529</v>
      </c>
      <c r="AD23" s="173" t="s">
        <v>31</v>
      </c>
    </row>
    <row r="24" spans="1:30" s="151" customFormat="1" ht="136.80000000000001" x14ac:dyDescent="0.25">
      <c r="A24" s="89">
        <v>15</v>
      </c>
      <c r="B24" s="95" t="s">
        <v>351</v>
      </c>
      <c r="C24" s="190" t="s">
        <v>169</v>
      </c>
      <c r="D24" s="194" t="s">
        <v>323</v>
      </c>
      <c r="E24" s="174" t="s">
        <v>432</v>
      </c>
      <c r="F24" s="95" t="s">
        <v>228</v>
      </c>
      <c r="G24" s="174" t="s">
        <v>171</v>
      </c>
      <c r="H24" s="4" t="s">
        <v>39</v>
      </c>
      <c r="I24" s="103">
        <f t="shared" si="0"/>
        <v>0.4</v>
      </c>
      <c r="J24" s="4" t="s">
        <v>35</v>
      </c>
      <c r="K24" s="104">
        <f t="shared" si="1"/>
        <v>0.4</v>
      </c>
      <c r="L24" s="143" t="str">
        <f t="shared" si="2"/>
        <v>MODERADO</v>
      </c>
      <c r="M24" s="174" t="s">
        <v>324</v>
      </c>
      <c r="N24" s="3" t="s">
        <v>52</v>
      </c>
      <c r="O24" s="4" t="s">
        <v>251</v>
      </c>
      <c r="P24" s="90" t="s">
        <v>43</v>
      </c>
      <c r="Q24" s="105" t="str">
        <f>IF(P24='EVALUACIÓN DE CONTROLES'!BR202,'EVALUACIÓN DE CONTROLES'!BU202,IF(P24='EVALUACIÓN DE CONTROLES'!BR203,'EVALUACIÓN DE CONTROLES'!BU203,IF(P24='EVALUACIÓN DE CONTROLES'!BR204,'EVALUACIÓN DE CONTROLES'!BU204,IF(P24='EVALUACIÓN DE CONTROLES'!BR205,'EVALUACIÓN DE CONTROLES'!BU205,IF(P24='EVALUACIÓN DE CONTROLES'!BR206,'EVALUACIÓN DE CONTROLES'!BU206)))))</f>
        <v>Muy baja</v>
      </c>
      <c r="R24" s="3" t="s">
        <v>43</v>
      </c>
      <c r="S24" s="105" t="str">
        <f t="shared" si="3"/>
        <v>Leve</v>
      </c>
      <c r="T24" s="82" t="str">
        <f t="shared" si="4"/>
        <v>BAJO</v>
      </c>
      <c r="U24" s="4" t="s">
        <v>123</v>
      </c>
      <c r="V24" s="174" t="s">
        <v>530</v>
      </c>
      <c r="W24" s="3" t="s">
        <v>313</v>
      </c>
      <c r="X24" s="3" t="s">
        <v>252</v>
      </c>
      <c r="Y24" s="94" t="s">
        <v>531</v>
      </c>
      <c r="Z24" s="5" t="s">
        <v>31</v>
      </c>
      <c r="AA24" s="160" t="s">
        <v>532</v>
      </c>
      <c r="AB24" s="5" t="s">
        <v>31</v>
      </c>
      <c r="AC24" s="176" t="s">
        <v>533</v>
      </c>
      <c r="AD24" s="173" t="s">
        <v>31</v>
      </c>
    </row>
    <row r="25" spans="1:30" s="86" customFormat="1" ht="168.75" customHeight="1" x14ac:dyDescent="0.25">
      <c r="A25" s="93">
        <v>16</v>
      </c>
      <c r="B25" s="90" t="s">
        <v>126</v>
      </c>
      <c r="C25" s="167" t="s">
        <v>172</v>
      </c>
      <c r="D25" s="194" t="s">
        <v>261</v>
      </c>
      <c r="E25" s="167" t="s">
        <v>433</v>
      </c>
      <c r="F25" s="94" t="s">
        <v>223</v>
      </c>
      <c r="G25" s="149" t="s">
        <v>174</v>
      </c>
      <c r="H25" s="3" t="s">
        <v>38</v>
      </c>
      <c r="I25" s="103">
        <f t="shared" si="0"/>
        <v>0.2</v>
      </c>
      <c r="J25" s="3" t="s">
        <v>32</v>
      </c>
      <c r="K25" s="104">
        <f t="shared" si="1"/>
        <v>0.2</v>
      </c>
      <c r="L25" s="143" t="str">
        <f t="shared" si="2"/>
        <v>BAJO</v>
      </c>
      <c r="M25" s="147" t="s">
        <v>206</v>
      </c>
      <c r="N25" s="3" t="s">
        <v>52</v>
      </c>
      <c r="O25" s="91" t="s">
        <v>332</v>
      </c>
      <c r="P25" s="90" t="s">
        <v>43</v>
      </c>
      <c r="Q25" s="105" t="str">
        <f>IF(P25='EVALUACIÓN DE CONTROLES'!BR202,'EVALUACIÓN DE CONTROLES'!BU202,IF(P25='EVALUACIÓN DE CONTROLES'!BR203,'EVALUACIÓN DE CONTROLES'!BU203,IF(P25='EVALUACIÓN DE CONTROLES'!BR204,'EVALUACIÓN DE CONTROLES'!BU204,IF(P25='EVALUACIÓN DE CONTROLES'!BR205,'EVALUACIÓN DE CONTROLES'!BU205,IF(P25='EVALUACIÓN DE CONTROLES'!BR206,'EVALUACIÓN DE CONTROLES'!BU206)))))</f>
        <v>Muy baja</v>
      </c>
      <c r="R25" s="3" t="s">
        <v>45</v>
      </c>
      <c r="S25" s="105" t="str">
        <f t="shared" si="3"/>
        <v>Moderado</v>
      </c>
      <c r="T25" s="82" t="str">
        <f t="shared" si="4"/>
        <v>MODERADO</v>
      </c>
      <c r="U25" s="4" t="s">
        <v>123</v>
      </c>
      <c r="V25" s="147" t="s">
        <v>214</v>
      </c>
      <c r="W25" s="3" t="s">
        <v>313</v>
      </c>
      <c r="X25" s="3" t="s">
        <v>330</v>
      </c>
      <c r="Y25" s="201" t="s">
        <v>217</v>
      </c>
      <c r="Z25" s="5" t="s">
        <v>31</v>
      </c>
      <c r="AA25" s="202" t="s">
        <v>534</v>
      </c>
      <c r="AB25" s="5" t="s">
        <v>31</v>
      </c>
      <c r="AC25" s="97" t="s">
        <v>535</v>
      </c>
      <c r="AD25" s="173" t="s">
        <v>31</v>
      </c>
    </row>
    <row r="26" spans="1:30" s="86" customFormat="1" ht="136.80000000000001" x14ac:dyDescent="0.25">
      <c r="A26" s="93">
        <v>17</v>
      </c>
      <c r="B26" s="90" t="s">
        <v>126</v>
      </c>
      <c r="C26" s="167" t="s">
        <v>173</v>
      </c>
      <c r="D26" s="194" t="s">
        <v>434</v>
      </c>
      <c r="E26" s="167" t="s">
        <v>435</v>
      </c>
      <c r="F26" s="94" t="s">
        <v>223</v>
      </c>
      <c r="G26" s="149" t="s">
        <v>175</v>
      </c>
      <c r="H26" s="3" t="s">
        <v>38</v>
      </c>
      <c r="I26" s="103">
        <f t="shared" si="0"/>
        <v>0.2</v>
      </c>
      <c r="J26" s="3" t="s">
        <v>32</v>
      </c>
      <c r="K26" s="104">
        <f t="shared" si="1"/>
        <v>0.2</v>
      </c>
      <c r="L26" s="143" t="str">
        <f t="shared" si="2"/>
        <v>BAJO</v>
      </c>
      <c r="M26" s="147" t="s">
        <v>207</v>
      </c>
      <c r="N26" s="3" t="s">
        <v>52</v>
      </c>
      <c r="O26" s="91" t="s">
        <v>332</v>
      </c>
      <c r="P26" s="90" t="s">
        <v>43</v>
      </c>
      <c r="Q26" s="105" t="str">
        <f>IF(P26='EVALUACIÓN DE CONTROLES'!BR202,'EVALUACIÓN DE CONTROLES'!BU202,IF(P26='EVALUACIÓN DE CONTROLES'!BR203,'EVALUACIÓN DE CONTROLES'!BU203,IF(P26='EVALUACIÓN DE CONTROLES'!BR204,'EVALUACIÓN DE CONTROLES'!BU204,IF(P26='EVALUACIÓN DE CONTROLES'!BR205,'EVALUACIÓN DE CONTROLES'!BU205,IF(P26='EVALUACIÓN DE CONTROLES'!BR206,'EVALUACIÓN DE CONTROLES'!BU206)))))</f>
        <v>Muy baja</v>
      </c>
      <c r="R26" s="3" t="s">
        <v>45</v>
      </c>
      <c r="S26" s="105" t="str">
        <f t="shared" si="3"/>
        <v>Moderado</v>
      </c>
      <c r="T26" s="82" t="str">
        <f t="shared" si="4"/>
        <v>MODERADO</v>
      </c>
      <c r="U26" s="4" t="s">
        <v>123</v>
      </c>
      <c r="V26" s="147" t="s">
        <v>215</v>
      </c>
      <c r="W26" s="3" t="s">
        <v>313</v>
      </c>
      <c r="X26" s="3" t="s">
        <v>330</v>
      </c>
      <c r="Y26" s="203" t="s">
        <v>218</v>
      </c>
      <c r="Z26" s="5" t="s">
        <v>31</v>
      </c>
      <c r="AA26" s="202" t="s">
        <v>536</v>
      </c>
      <c r="AB26" s="5" t="s">
        <v>31</v>
      </c>
      <c r="AC26" s="147" t="s">
        <v>537</v>
      </c>
      <c r="AD26" s="173" t="s">
        <v>31</v>
      </c>
    </row>
    <row r="27" spans="1:30" s="86" customFormat="1" ht="140.25" customHeight="1" x14ac:dyDescent="0.25">
      <c r="A27" s="89">
        <v>18</v>
      </c>
      <c r="B27" s="90" t="s">
        <v>148</v>
      </c>
      <c r="C27" s="166" t="s">
        <v>494</v>
      </c>
      <c r="D27" s="192" t="s">
        <v>176</v>
      </c>
      <c r="E27" s="167" t="s">
        <v>264</v>
      </c>
      <c r="F27" s="94" t="s">
        <v>223</v>
      </c>
      <c r="G27" s="145" t="s">
        <v>178</v>
      </c>
      <c r="H27" s="3" t="s">
        <v>38</v>
      </c>
      <c r="I27" s="103">
        <f t="shared" si="0"/>
        <v>0.2</v>
      </c>
      <c r="J27" s="3" t="s">
        <v>35</v>
      </c>
      <c r="K27" s="104">
        <f t="shared" si="1"/>
        <v>0.4</v>
      </c>
      <c r="L27" s="143" t="str">
        <f t="shared" si="2"/>
        <v>BAJO</v>
      </c>
      <c r="M27" s="147" t="s">
        <v>309</v>
      </c>
      <c r="N27" s="3" t="s">
        <v>52</v>
      </c>
      <c r="O27" s="91" t="s">
        <v>337</v>
      </c>
      <c r="P27" s="90" t="s">
        <v>43</v>
      </c>
      <c r="Q27" s="105" t="str">
        <f>IF(P27='EVALUACIÓN DE CONTROLES'!BR202,'EVALUACIÓN DE CONTROLES'!BU202,IF(P27='EVALUACIÓN DE CONTROLES'!BR203,'EVALUACIÓN DE CONTROLES'!BU203,IF(P27='EVALUACIÓN DE CONTROLES'!BR204,'EVALUACIÓN DE CONTROLES'!BU204,IF(P27='EVALUACIÓN DE CONTROLES'!BR205,'EVALUACIÓN DE CONTROLES'!BU205,IF(P27='EVALUACIÓN DE CONTROLES'!BR206,'EVALUACIÓN DE CONTROLES'!BU206)))))</f>
        <v>Muy baja</v>
      </c>
      <c r="R27" s="3" t="s">
        <v>43</v>
      </c>
      <c r="S27" s="105" t="str">
        <f t="shared" si="3"/>
        <v>Leve</v>
      </c>
      <c r="T27" s="82" t="str">
        <f>IF(AND(OR(P27=$C$68,P27=$C$67,P27=$C$66,P27=$C$65,P27=$C$64),AND(R27=$C$68)),$K$57,IF(AND(OR(P27=$C$68,P27=$C$67,P27=$C$66,P27=$C$65,P27=$C$64),AND(R27=$C$67)),$K$58,IF(AND(OR(P27=$C$68,P27=$C$67),AND(R27=$C$66)),$K$58,IF(AND(OR(P27=$C$66,P27=$C$65,P27=$C$64),AND(R27=$C$66)),$K$59,IF(AND(OR(P27=$C$68),AND(R27=$C$65)),$K$58,IF(AND(OR(P27=$C$67,P27=$C$66,P27=$C$65),AND(R27=C88)),$K$59,IF(AND(OR(P27=$C$64),AND(R27=$C$65)),$K$60,IF(AND(OR(P27=$C$68),AND(R27=$C$64)),$K$58,IF(AND(OR(P27=$C$67,P27=$C$66),AND(R27=$C$64)),$K$59,IF(AND(OR(P27=$C$64,P27=$C$65),AND(R27=$C$64)),$K$60,""))))))))))</f>
        <v>BAJO</v>
      </c>
      <c r="U27" s="4" t="s">
        <v>123</v>
      </c>
      <c r="V27" s="147" t="s">
        <v>538</v>
      </c>
      <c r="W27" s="3" t="s">
        <v>313</v>
      </c>
      <c r="X27" s="3" t="s">
        <v>337</v>
      </c>
      <c r="Y27" s="204" t="s">
        <v>539</v>
      </c>
      <c r="Z27" s="5" t="s">
        <v>31</v>
      </c>
      <c r="AA27" s="205" t="s">
        <v>495</v>
      </c>
      <c r="AB27" s="5" t="s">
        <v>31</v>
      </c>
      <c r="AC27" s="97" t="s">
        <v>496</v>
      </c>
      <c r="AD27" s="173" t="s">
        <v>31</v>
      </c>
    </row>
    <row r="28" spans="1:30" s="86" customFormat="1" ht="109.5" customHeight="1" x14ac:dyDescent="0.25">
      <c r="A28" s="93">
        <v>19</v>
      </c>
      <c r="B28" s="90" t="s">
        <v>148</v>
      </c>
      <c r="C28" s="167" t="s">
        <v>177</v>
      </c>
      <c r="D28" s="194" t="s">
        <v>487</v>
      </c>
      <c r="E28" s="166" t="s">
        <v>265</v>
      </c>
      <c r="F28" s="94" t="s">
        <v>223</v>
      </c>
      <c r="G28" s="149" t="s">
        <v>540</v>
      </c>
      <c r="H28" s="3" t="s">
        <v>38</v>
      </c>
      <c r="I28" s="103">
        <f t="shared" si="0"/>
        <v>0.2</v>
      </c>
      <c r="J28" s="3" t="s">
        <v>32</v>
      </c>
      <c r="K28" s="104">
        <f t="shared" si="1"/>
        <v>0.2</v>
      </c>
      <c r="L28" s="143" t="str">
        <f t="shared" si="2"/>
        <v>BAJO</v>
      </c>
      <c r="M28" s="147" t="s">
        <v>486</v>
      </c>
      <c r="N28" s="3" t="s">
        <v>52</v>
      </c>
      <c r="O28" s="91" t="s">
        <v>335</v>
      </c>
      <c r="P28" s="90" t="s">
        <v>43</v>
      </c>
      <c r="Q28" s="105" t="str">
        <f>IF(P28='EVALUACIÓN DE CONTROLES'!BR202,'EVALUACIÓN DE CONTROLES'!BU202,IF(P28='EVALUACIÓN DE CONTROLES'!BR203,'EVALUACIÓN DE CONTROLES'!BU203,IF(P28='EVALUACIÓN DE CONTROLES'!BR204,'EVALUACIÓN DE CONTROLES'!BU204,IF(P28='EVALUACIÓN DE CONTROLES'!BR205,'EVALUACIÓN DE CONTROLES'!BU205,IF(P28='EVALUACIÓN DE CONTROLES'!BR206,'EVALUACIÓN DE CONTROLES'!BU206)))))</f>
        <v>Muy baja</v>
      </c>
      <c r="R28" s="3" t="s">
        <v>44</v>
      </c>
      <c r="S28" s="105" t="str">
        <f t="shared" si="3"/>
        <v>Menor</v>
      </c>
      <c r="T28" s="82" t="str">
        <f>IF(AND(OR(P28=$C$68,P28=$C$67,P28=$C$66,P28=$C$65,P28=$C$64),AND(R28=$C$68)),$K$57,IF(AND(OR(P28=$C$68,P28=$C$67,P28=$C$66,P28=$C$65,P28=$C$64),AND(R28=$C$67)),$K$58,IF(AND(OR(P28=$C$68,P28=$C$67),AND(R28=$C$66)),$K$58,IF(AND(OR(P28=$C$66,P28=$C$65,P28=$C$64),AND(R28=$C$66)),$K$59,IF(AND(OR(P28=$C$68),AND(R28=$C$65)),$K$58,IF(AND(OR(P28=$C$67,P28=$C$66,P28=$C$65),AND(R28=C89)),$K$59,IF(AND(OR(P28=$C$64),AND(R28=$C$65)),$K$60,IF(AND(OR(P28=$C$68),AND(R28=$C$64)),$K$58,IF(AND(OR(P28=$C$67,P28=$C$66),AND(R28=$C$64)),$K$59,IF(AND(OR(P28=$C$64,P28=$C$65),AND(R28=$C$64)),$K$60,""))))))))))</f>
        <v>BAJO</v>
      </c>
      <c r="U28" s="4" t="s">
        <v>123</v>
      </c>
      <c r="V28" s="147" t="s">
        <v>488</v>
      </c>
      <c r="W28" s="3" t="s">
        <v>313</v>
      </c>
      <c r="X28" s="3" t="s">
        <v>335</v>
      </c>
      <c r="Y28" s="167" t="s">
        <v>541</v>
      </c>
      <c r="Z28" s="5" t="s">
        <v>31</v>
      </c>
      <c r="AA28" s="205" t="s">
        <v>497</v>
      </c>
      <c r="AB28" s="5" t="s">
        <v>31</v>
      </c>
      <c r="AC28" s="150" t="s">
        <v>498</v>
      </c>
      <c r="AD28" s="173" t="s">
        <v>31</v>
      </c>
    </row>
    <row r="29" spans="1:30" s="86" customFormat="1" ht="91.2" x14ac:dyDescent="0.25">
      <c r="A29" s="93">
        <v>20</v>
      </c>
      <c r="B29" s="90" t="s">
        <v>148</v>
      </c>
      <c r="C29" s="167" t="s">
        <v>436</v>
      </c>
      <c r="D29" s="194" t="s">
        <v>542</v>
      </c>
      <c r="E29" s="167" t="s">
        <v>543</v>
      </c>
      <c r="F29" s="94" t="s">
        <v>223</v>
      </c>
      <c r="G29" s="149" t="s">
        <v>437</v>
      </c>
      <c r="H29" s="3" t="s">
        <v>38</v>
      </c>
      <c r="I29" s="103">
        <f t="shared" si="0"/>
        <v>0.2</v>
      </c>
      <c r="J29" s="3" t="s">
        <v>35</v>
      </c>
      <c r="K29" s="104">
        <f t="shared" si="1"/>
        <v>0.4</v>
      </c>
      <c r="L29" s="143" t="str">
        <f t="shared" si="2"/>
        <v>BAJO</v>
      </c>
      <c r="M29" s="147" t="s">
        <v>544</v>
      </c>
      <c r="N29" s="3" t="s">
        <v>52</v>
      </c>
      <c r="O29" s="91" t="s">
        <v>310</v>
      </c>
      <c r="P29" s="90" t="s">
        <v>43</v>
      </c>
      <c r="Q29" s="105" t="str">
        <f>IF(P29='EVALUACIÓN DE CONTROLES'!BR202,'EVALUACIÓN DE CONTROLES'!BU202,IF(P29='EVALUACIÓN DE CONTROLES'!BR203,'EVALUACIÓN DE CONTROLES'!BU203,IF(P29='EVALUACIÓN DE CONTROLES'!BR204,'EVALUACIÓN DE CONTROLES'!BU204,IF(P29='EVALUACIÓN DE CONTROLES'!BR205,'EVALUACIÓN DE CONTROLES'!BU205,IF(P29='EVALUACIÓN DE CONTROLES'!BR206,'EVALUACIÓN DE CONTROLES'!BU206)))))</f>
        <v>Muy baja</v>
      </c>
      <c r="R29" s="3" t="s">
        <v>44</v>
      </c>
      <c r="S29" s="105" t="str">
        <f t="shared" si="3"/>
        <v>Menor</v>
      </c>
      <c r="T29" s="82" t="str">
        <f>IF(AND(OR(P29=$C$68,P29=$C$67,P29=$C$66,P29=$C$65,P29=$C$64),AND(R29=$C$68)),$K$57,IF(AND(OR(P29=$C$68,P29=$C$67,P29=$C$66,P29=$C$65,P29=$C$64),AND(R29=$C$67)),$K$58,IF(AND(OR(P29=$C$68,P29=$C$67),AND(R29=$C$66)),$K$58,IF(AND(OR(P29=$C$66,P29=$C$65,P29=$C$64),AND(R29=$C$66)),$K$59,IF(AND(OR(P29=$C$68),AND(R29=$C$65)),$K$58,IF(AND(OR(P29=$C$67,P29=$C$66,P29=$C$65),AND(R29=C90)),$K$59,IF(AND(OR(P29=$C$64),AND(R29=$C$65)),$K$60,IF(AND(OR(P29=$C$68),AND(R29=$C$64)),$K$58,IF(AND(OR(P29=$C$67,P29=$C$66),AND(R29=$C$64)),$K$59,IF(AND(OR(P29=$C$64,P29=$C$65),AND(R29=$C$64)),$K$60,""))))))))))</f>
        <v>BAJO</v>
      </c>
      <c r="U29" s="4" t="s">
        <v>123</v>
      </c>
      <c r="V29" s="147" t="s">
        <v>219</v>
      </c>
      <c r="W29" s="3" t="s">
        <v>313</v>
      </c>
      <c r="X29" s="3" t="s">
        <v>336</v>
      </c>
      <c r="Y29" s="167" t="s">
        <v>545</v>
      </c>
      <c r="Z29" s="5" t="s">
        <v>31</v>
      </c>
      <c r="AA29" s="202" t="s">
        <v>501</v>
      </c>
      <c r="AB29" s="5" t="s">
        <v>31</v>
      </c>
      <c r="AC29" s="97" t="s">
        <v>502</v>
      </c>
      <c r="AD29" s="173" t="s">
        <v>31</v>
      </c>
    </row>
    <row r="30" spans="1:30" s="86" customFormat="1" ht="79.8" x14ac:dyDescent="0.25">
      <c r="A30" s="89">
        <v>21</v>
      </c>
      <c r="B30" s="90" t="s">
        <v>142</v>
      </c>
      <c r="C30" s="167" t="s">
        <v>490</v>
      </c>
      <c r="D30" s="194" t="s">
        <v>546</v>
      </c>
      <c r="E30" s="167" t="s">
        <v>491</v>
      </c>
      <c r="F30" s="91" t="s">
        <v>223</v>
      </c>
      <c r="G30" s="145" t="s">
        <v>547</v>
      </c>
      <c r="H30" s="3" t="s">
        <v>38</v>
      </c>
      <c r="I30" s="103">
        <f t="shared" si="0"/>
        <v>0.2</v>
      </c>
      <c r="J30" s="3" t="s">
        <v>32</v>
      </c>
      <c r="K30" s="104">
        <f t="shared" si="1"/>
        <v>0.2</v>
      </c>
      <c r="L30" s="143" t="str">
        <f t="shared" si="2"/>
        <v>BAJO</v>
      </c>
      <c r="M30" s="144" t="s">
        <v>548</v>
      </c>
      <c r="N30" s="3" t="s">
        <v>52</v>
      </c>
      <c r="O30" s="91" t="s">
        <v>338</v>
      </c>
      <c r="P30" s="90" t="s">
        <v>43</v>
      </c>
      <c r="Q30" s="105" t="str">
        <f>IF(P30='EVALUACIÓN DE CONTROLES'!BR202,'EVALUACIÓN DE CONTROLES'!BU202,IF(P30='EVALUACIÓN DE CONTROLES'!BR203,'EVALUACIÓN DE CONTROLES'!BU203,IF(P30='EVALUACIÓN DE CONTROLES'!BR204,'EVALUACIÓN DE CONTROLES'!BU204,IF(P30='EVALUACIÓN DE CONTROLES'!BR205,'EVALUACIÓN DE CONTROLES'!BU205,IF(P30='EVALUACIÓN DE CONTROLES'!BR206,'EVALUACIÓN DE CONTROLES'!BU206)))))</f>
        <v>Muy baja</v>
      </c>
      <c r="R30" s="3" t="s">
        <v>45</v>
      </c>
      <c r="S30" s="105" t="str">
        <f t="shared" si="3"/>
        <v>Moderado</v>
      </c>
      <c r="T30" s="82" t="str">
        <f>IF(AND(OR(P30=$C$68,P30=$C$67,P30=$C$66,P30=$C$65,P30=$C$64),AND(R30=$C$68)),$K$57,IF(AND(OR(P30=$C$68,P30=$C$67,P30=$C$66,P30=$C$65,P30=$C$64),AND(R30=$C$67)),$K$58,IF(AND(OR(P30=$C$68,P30=$C$67),AND(R30=$C$66)),$K$58,IF(AND(OR(P30=$C$66,P30=$C$65,P30=$C$64),AND(R30=$C$66)),$K$59,IF(AND(OR(P30=$C$68),AND(R30=$C$65)),$K$58,IF(AND(OR(P30=$C$67,P30=$C$66,P30=$C$65),AND(R30=C93)),$K$59,IF(AND(OR(P30=$C$64),AND(R30=$C$65)),$K$60,IF(AND(OR(P30=$C$68),AND(R30=$C$64)),$K$58,IF(AND(OR(P30=$C$67,P30=$C$66),AND(R30=$C$64)),$K$59,IF(AND(OR(P30=$C$64,P30=$C$65),AND(R30=$C$64)),$K$60,""))))))))))</f>
        <v>MODERADO</v>
      </c>
      <c r="U30" s="4" t="s">
        <v>123</v>
      </c>
      <c r="V30" s="147" t="s">
        <v>549</v>
      </c>
      <c r="W30" s="3" t="s">
        <v>313</v>
      </c>
      <c r="X30" s="3" t="s">
        <v>343</v>
      </c>
      <c r="Y30" s="91" t="s">
        <v>550</v>
      </c>
      <c r="Z30" s="5" t="s">
        <v>31</v>
      </c>
      <c r="AA30" s="202" t="s">
        <v>551</v>
      </c>
      <c r="AB30" s="5" t="s">
        <v>30</v>
      </c>
      <c r="AC30" s="97" t="s">
        <v>552</v>
      </c>
      <c r="AD30" s="173" t="s">
        <v>31</v>
      </c>
    </row>
    <row r="31" spans="1:30" s="86" customFormat="1" ht="88.5" customHeight="1" x14ac:dyDescent="0.25">
      <c r="A31" s="93">
        <v>22</v>
      </c>
      <c r="B31" s="3" t="s">
        <v>148</v>
      </c>
      <c r="C31" s="167" t="s">
        <v>489</v>
      </c>
      <c r="D31" s="194" t="s">
        <v>438</v>
      </c>
      <c r="E31" s="166" t="s">
        <v>287</v>
      </c>
      <c r="F31" s="38" t="s">
        <v>223</v>
      </c>
      <c r="G31" s="149" t="s">
        <v>179</v>
      </c>
      <c r="H31" s="3" t="s">
        <v>40</v>
      </c>
      <c r="I31" s="103">
        <f t="shared" si="0"/>
        <v>0.6</v>
      </c>
      <c r="J31" s="3" t="s">
        <v>33</v>
      </c>
      <c r="K31" s="104">
        <f t="shared" si="1"/>
        <v>0.6</v>
      </c>
      <c r="L31" s="143" t="str">
        <f t="shared" si="2"/>
        <v>MODERADO</v>
      </c>
      <c r="M31" s="144" t="s">
        <v>340</v>
      </c>
      <c r="N31" s="3" t="s">
        <v>52</v>
      </c>
      <c r="O31" s="91" t="s">
        <v>311</v>
      </c>
      <c r="P31" s="90" t="s">
        <v>44</v>
      </c>
      <c r="Q31" s="105" t="str">
        <f>IF(P31='EVALUACIÓN DE CONTROLES'!BR202,'EVALUACIÓN DE CONTROLES'!BU202,IF(P31='EVALUACIÓN DE CONTROLES'!BR203,'EVALUACIÓN DE CONTROLES'!BU203,IF(P31='EVALUACIÓN DE CONTROLES'!BR204,'EVALUACIÓN DE CONTROLES'!BU204,IF(P31='EVALUACIÓN DE CONTROLES'!BR205,'EVALUACIÓN DE CONTROLES'!BU205,IF(P31='EVALUACIÓN DE CONTROLES'!BR206,'EVALUACIÓN DE CONTROLES'!BU206)))))</f>
        <v xml:space="preserve">Baja </v>
      </c>
      <c r="R31" s="3" t="s">
        <v>45</v>
      </c>
      <c r="S31" s="105" t="str">
        <f t="shared" si="3"/>
        <v>Moderado</v>
      </c>
      <c r="T31" s="82" t="str">
        <f>IF(AND(OR(P31=$C$68,P31=$C$67,P31=$C$66,P31=$C$65,P31=$C$64),AND(R31=$C$68)),$K$57,IF(AND(OR(P31=$C$68,P31=$C$67,P31=$C$66,P31=$C$65,P31=$C$64),AND(R31=$C$67)),$K$58,IF(AND(OR(P31=$C$68,P31=$C$67),AND(R31=$C$66)),$K$58,IF(AND(OR(P31=$C$66,P31=$C$65,P31=$C$64),AND(R31=$C$66)),$K$59,IF(AND(OR(P31=$C$68),AND(R31=$C$65)),$K$58,IF(AND(OR(P31=$C$67,P31=$C$66,P31=$C$65),AND(R31=C95)),$K$59,IF(AND(OR(P31=$C$64),AND(R31=$C$65)),$K$60,IF(AND(OR(P31=$C$68),AND(R31=$C$64)),$K$58,IF(AND(OR(P31=$C$67,P31=$C$66),AND(R31=$C$64)),$K$59,IF(AND(OR(P31=$C$64,P31=$C$65),AND(R31=$C$64)),$K$60,""))))))))))</f>
        <v>MODERADO</v>
      </c>
      <c r="U31" s="4" t="s">
        <v>123</v>
      </c>
      <c r="V31" s="147" t="s">
        <v>553</v>
      </c>
      <c r="W31" s="3" t="s">
        <v>313</v>
      </c>
      <c r="X31" s="3" t="s">
        <v>339</v>
      </c>
      <c r="Y31" s="167" t="s">
        <v>554</v>
      </c>
      <c r="Z31" s="5" t="s">
        <v>31</v>
      </c>
      <c r="AA31" s="205" t="s">
        <v>499</v>
      </c>
      <c r="AB31" s="5" t="s">
        <v>31</v>
      </c>
      <c r="AC31" s="150" t="s">
        <v>500</v>
      </c>
      <c r="AD31" s="173" t="s">
        <v>31</v>
      </c>
    </row>
    <row r="32" spans="1:30" s="86" customFormat="1" ht="118.5" hidden="1" customHeight="1" x14ac:dyDescent="0.25">
      <c r="A32" s="93">
        <v>23</v>
      </c>
      <c r="B32" s="3" t="s">
        <v>149</v>
      </c>
      <c r="C32" s="166" t="s">
        <v>180</v>
      </c>
      <c r="D32" s="192" t="s">
        <v>288</v>
      </c>
      <c r="E32" s="166" t="s">
        <v>266</v>
      </c>
      <c r="F32" s="38" t="s">
        <v>223</v>
      </c>
      <c r="G32" s="144" t="s">
        <v>555</v>
      </c>
      <c r="H32" s="3" t="s">
        <v>38</v>
      </c>
      <c r="I32" s="103">
        <f t="shared" si="0"/>
        <v>0.2</v>
      </c>
      <c r="J32" s="3" t="s">
        <v>32</v>
      </c>
      <c r="K32" s="104">
        <f t="shared" si="1"/>
        <v>0.2</v>
      </c>
      <c r="L32" s="143" t="str">
        <f t="shared" si="2"/>
        <v>BAJO</v>
      </c>
      <c r="M32" s="144" t="s">
        <v>439</v>
      </c>
      <c r="N32" s="3" t="s">
        <v>52</v>
      </c>
      <c r="O32" s="4" t="s">
        <v>245</v>
      </c>
      <c r="P32" s="90" t="s">
        <v>43</v>
      </c>
      <c r="Q32" s="105" t="str">
        <f>IF(P32='EVALUACIÓN DE CONTROLES'!BR202,'EVALUACIÓN DE CONTROLES'!BU202,IF(P32='EVALUACIÓN DE CONTROLES'!BR203,'EVALUACIÓN DE CONTROLES'!BU203,IF(P32='EVALUACIÓN DE CONTROLES'!BR204,'EVALUACIÓN DE CONTROLES'!BU204,IF(P32='EVALUACIÓN DE CONTROLES'!BR205,'EVALUACIÓN DE CONTROLES'!BU205,IF(P32='EVALUACIÓN DE CONTROLES'!BR206,'EVALUACIÓN DE CONTROLES'!BU206)))))</f>
        <v>Muy baja</v>
      </c>
      <c r="R32" s="3" t="s">
        <v>45</v>
      </c>
      <c r="S32" s="105" t="str">
        <f t="shared" si="3"/>
        <v>Moderado</v>
      </c>
      <c r="T32" s="82" t="str">
        <f>IF(AND(OR(P32=$C$68,P32=$C$67,P32=$C$66,P32=$C$65,P32=$C$64),AND(R32=$C$68)),$K$57,IF(AND(OR(P32=$C$68,P32=$C$67,P32=$C$66,P32=$C$65,P32=$C$64),AND(R32=$C$67)),$K$58,IF(AND(OR(P32=$C$68,P32=$C$67),AND(R32=$C$66)),$K$58,IF(AND(OR(P32=$C$66,P32=$C$65,P32=$C$64),AND(R32=$C$66)),$K$59,IF(AND(OR(P32=$C$68),AND(R32=$C$65)),$K$58,IF(AND(OR(P32=$C$67,P32=$C$66,P32=$C$65),AND(R32=C97)),$K$59,IF(AND(OR(P32=$C$64),AND(R32=$C$65)),$K$60,IF(AND(OR(P32=$C$68),AND(R32=$C$64)),$K$58,IF(AND(OR(P32=$C$67,P32=$C$66),AND(R32=$C$64)),$K$59,IF(AND(OR(P32=$C$64,P32=$C$65),AND(R32=$C$64)),$K$60,""))))))))))</f>
        <v>MODERADO</v>
      </c>
      <c r="U32" s="4" t="s">
        <v>123</v>
      </c>
      <c r="V32" s="147" t="s">
        <v>212</v>
      </c>
      <c r="W32" s="3" t="s">
        <v>313</v>
      </c>
      <c r="X32" s="3" t="s">
        <v>339</v>
      </c>
      <c r="Y32" s="166" t="s">
        <v>373</v>
      </c>
      <c r="Z32" s="5" t="s">
        <v>31</v>
      </c>
      <c r="AA32" s="157" t="s">
        <v>374</v>
      </c>
      <c r="AB32" s="5" t="s">
        <v>31</v>
      </c>
      <c r="AC32" s="97" t="s">
        <v>307</v>
      </c>
      <c r="AD32" s="173" t="s">
        <v>31</v>
      </c>
    </row>
    <row r="33" spans="1:30" s="86" customFormat="1" ht="120" customHeight="1" thickBot="1" x14ac:dyDescent="0.3">
      <c r="A33" s="89">
        <v>24</v>
      </c>
      <c r="B33" s="3" t="s">
        <v>145</v>
      </c>
      <c r="C33" s="94" t="s">
        <v>181</v>
      </c>
      <c r="D33" s="195" t="s">
        <v>297</v>
      </c>
      <c r="E33" s="174" t="s">
        <v>298</v>
      </c>
      <c r="F33" s="38" t="s">
        <v>229</v>
      </c>
      <c r="G33" s="90" t="s">
        <v>246</v>
      </c>
      <c r="H33" s="3" t="s">
        <v>39</v>
      </c>
      <c r="I33" s="103">
        <f t="shared" si="0"/>
        <v>0.4</v>
      </c>
      <c r="J33" s="3" t="s">
        <v>34</v>
      </c>
      <c r="K33" s="104">
        <f t="shared" si="1"/>
        <v>0.8</v>
      </c>
      <c r="L33" s="143" t="str">
        <f t="shared" si="2"/>
        <v>ALTO</v>
      </c>
      <c r="M33" s="91" t="s">
        <v>247</v>
      </c>
      <c r="N33" s="3" t="s">
        <v>52</v>
      </c>
      <c r="O33" s="91" t="s">
        <v>316</v>
      </c>
      <c r="P33" s="90" t="s">
        <v>43</v>
      </c>
      <c r="Q33" s="105" t="str">
        <f>IF(P33='EVALUACIÓN DE CONTROLES'!BR202,'EVALUACIÓN DE CONTROLES'!BU202,IF(P33='EVALUACIÓN DE CONTROLES'!BR203,'EVALUACIÓN DE CONTROLES'!BU203,IF(P33='EVALUACIÓN DE CONTROLES'!BR204,'EVALUACIÓN DE CONTROLES'!BU204,IF(P33='EVALUACIÓN DE CONTROLES'!BR205,'EVALUACIÓN DE CONTROLES'!BU205,IF(P33='EVALUACIÓN DE CONTROLES'!BR206,'EVALUACIÓN DE CONTROLES'!BU206)))))</f>
        <v>Muy baja</v>
      </c>
      <c r="R33" s="3" t="s">
        <v>44</v>
      </c>
      <c r="S33" s="105" t="str">
        <f t="shared" si="3"/>
        <v>Menor</v>
      </c>
      <c r="T33" s="82" t="str">
        <f t="shared" ref="T33:T39" si="5">IF(AND(OR(P33=$C$68,P33=$C$67,P33=$C$66,P33=$C$65,P33=$C$64),AND(R33=$C$68)),$K$57,IF(AND(OR(P33=$C$68,P33=$C$67,P33=$C$66,P33=$C$65,P33=$C$64),AND(R33=$C$67)),$K$58,IF(AND(OR(P33=$C$68,P33=$C$67),AND(R33=$C$66)),$K$58,IF(AND(OR(P33=$C$66,P33=$C$65,P33=$C$64),AND(R33=$C$66)),$K$59,IF(AND(OR(P33=$C$68),AND(R33=$C$65)),$K$58,IF(AND(OR(P33=$C$67,P33=$C$66,P33=$C$65),AND(R33=C99)),$K$59,IF(AND(OR(P33=$C$64),AND(R33=$C$65)),$K$60,IF(AND(OR(P33=$C$68),AND(R33=$C$64)),$K$58,IF(AND(OR(P33=$C$67,P33=$C$66),AND(R33=$C$64)),$K$59,IF(AND(OR(P33=$C$64,P33=$C$65),AND(R33=$C$64)),$K$60,""))))))))))</f>
        <v>BAJO</v>
      </c>
      <c r="U33" s="4" t="s">
        <v>123</v>
      </c>
      <c r="V33" s="160" t="s">
        <v>248</v>
      </c>
      <c r="W33" s="3" t="s">
        <v>313</v>
      </c>
      <c r="X33" s="3"/>
      <c r="Y33" s="202" t="s">
        <v>503</v>
      </c>
      <c r="Z33" s="5" t="s">
        <v>31</v>
      </c>
      <c r="AA33" s="202" t="s">
        <v>504</v>
      </c>
      <c r="AB33" s="5" t="s">
        <v>31</v>
      </c>
      <c r="AC33" s="147" t="s">
        <v>505</v>
      </c>
      <c r="AD33" s="173" t="s">
        <v>31</v>
      </c>
    </row>
    <row r="34" spans="1:30" s="86" customFormat="1" ht="54" customHeight="1" thickBot="1" x14ac:dyDescent="0.3">
      <c r="A34" s="93">
        <v>25</v>
      </c>
      <c r="B34" s="3" t="s">
        <v>145</v>
      </c>
      <c r="C34" s="167" t="s">
        <v>182</v>
      </c>
      <c r="D34" s="196" t="s">
        <v>299</v>
      </c>
      <c r="E34" s="174" t="s">
        <v>289</v>
      </c>
      <c r="F34" s="38" t="s">
        <v>229</v>
      </c>
      <c r="G34" s="149" t="s">
        <v>183</v>
      </c>
      <c r="H34" s="3" t="s">
        <v>38</v>
      </c>
      <c r="I34" s="103">
        <f t="shared" si="0"/>
        <v>0.2</v>
      </c>
      <c r="J34" s="3" t="s">
        <v>32</v>
      </c>
      <c r="K34" s="104">
        <f t="shared" si="1"/>
        <v>0.2</v>
      </c>
      <c r="L34" s="143" t="str">
        <f t="shared" si="2"/>
        <v>BAJO</v>
      </c>
      <c r="M34" s="147" t="s">
        <v>556</v>
      </c>
      <c r="N34" s="3" t="s">
        <v>52</v>
      </c>
      <c r="O34" s="91" t="s">
        <v>316</v>
      </c>
      <c r="P34" s="90" t="s">
        <v>43</v>
      </c>
      <c r="Q34" s="105" t="str">
        <f>IF(P34='EVALUACIÓN DE CONTROLES'!BR202,'EVALUACIÓN DE CONTROLES'!BU202,IF(P34='EVALUACIÓN DE CONTROLES'!BR203,'EVALUACIÓN DE CONTROLES'!BU203,IF(P34='EVALUACIÓN DE CONTROLES'!BR204,'EVALUACIÓN DE CONTROLES'!BU204,IF(P34='EVALUACIÓN DE CONTROLES'!BR205,'EVALUACIÓN DE CONTROLES'!BU205,IF(P34='EVALUACIÓN DE CONTROLES'!BR206,'EVALUACIÓN DE CONTROLES'!BU206)))))</f>
        <v>Muy baja</v>
      </c>
      <c r="R34" s="3" t="s">
        <v>45</v>
      </c>
      <c r="S34" s="105" t="str">
        <f t="shared" si="3"/>
        <v>Moderado</v>
      </c>
      <c r="T34" s="82" t="str">
        <f t="shared" si="5"/>
        <v>MODERADO</v>
      </c>
      <c r="U34" s="4" t="s">
        <v>123</v>
      </c>
      <c r="V34" s="147" t="s">
        <v>212</v>
      </c>
      <c r="W34" s="3" t="s">
        <v>313</v>
      </c>
      <c r="X34" s="3"/>
      <c r="Y34" s="202" t="s">
        <v>220</v>
      </c>
      <c r="Z34" s="5" t="s">
        <v>31</v>
      </c>
      <c r="AA34" s="202" t="s">
        <v>557</v>
      </c>
      <c r="AB34" s="5" t="s">
        <v>31</v>
      </c>
      <c r="AC34" s="97" t="s">
        <v>557</v>
      </c>
      <c r="AD34" s="173" t="s">
        <v>31</v>
      </c>
    </row>
    <row r="35" spans="1:30" s="86" customFormat="1" ht="373.5" customHeight="1" x14ac:dyDescent="0.25">
      <c r="A35" s="93">
        <v>26</v>
      </c>
      <c r="B35" s="3" t="s">
        <v>146</v>
      </c>
      <c r="C35" s="160" t="s">
        <v>440</v>
      </c>
      <c r="D35" s="191" t="s">
        <v>300</v>
      </c>
      <c r="E35" s="168" t="s">
        <v>441</v>
      </c>
      <c r="F35" s="38" t="s">
        <v>226</v>
      </c>
      <c r="G35" s="146" t="s">
        <v>442</v>
      </c>
      <c r="H35" s="3" t="s">
        <v>39</v>
      </c>
      <c r="I35" s="103"/>
      <c r="J35" s="3" t="s">
        <v>35</v>
      </c>
      <c r="K35" s="104"/>
      <c r="L35" s="143" t="str">
        <f t="shared" si="2"/>
        <v>MODERADO</v>
      </c>
      <c r="M35" s="144" t="s">
        <v>558</v>
      </c>
      <c r="N35" s="3" t="s">
        <v>52</v>
      </c>
      <c r="O35" s="145" t="s">
        <v>243</v>
      </c>
      <c r="P35" s="90" t="s">
        <v>44</v>
      </c>
      <c r="Q35" s="105" t="str">
        <f>IF(P35='EVALUACIÓN DE CONTROLES'!BR202,'EVALUACIÓN DE CONTROLES'!BU202,IF(P35='EVALUACIÓN DE CONTROLES'!BR203,'EVALUACIÓN DE CONTROLES'!BU203,IF(P35='EVALUACIÓN DE CONTROLES'!BR204,'EVALUACIÓN DE CONTROLES'!BU204,IF(P35='EVALUACIÓN DE CONTROLES'!BR205,'EVALUACIÓN DE CONTROLES'!BU205,IF(P35='EVALUACIÓN DE CONTROLES'!BR206,'EVALUACIÓN DE CONTROLES'!BU206)))))</f>
        <v xml:space="preserve">Baja </v>
      </c>
      <c r="R35" s="3" t="s">
        <v>43</v>
      </c>
      <c r="S35" s="105" t="str">
        <f t="shared" si="3"/>
        <v>Leve</v>
      </c>
      <c r="T35" s="82" t="str">
        <f t="shared" si="5"/>
        <v>BAJO</v>
      </c>
      <c r="U35" s="4" t="s">
        <v>123</v>
      </c>
      <c r="V35" s="147" t="s">
        <v>443</v>
      </c>
      <c r="W35" s="3" t="s">
        <v>313</v>
      </c>
      <c r="X35" s="3" t="s">
        <v>243</v>
      </c>
      <c r="Y35" s="38" t="s">
        <v>559</v>
      </c>
      <c r="Z35" s="5" t="s">
        <v>31</v>
      </c>
      <c r="AA35" s="91" t="s">
        <v>560</v>
      </c>
      <c r="AB35" s="5" t="s">
        <v>31</v>
      </c>
      <c r="AC35" s="91" t="s">
        <v>561</v>
      </c>
      <c r="AD35" s="173" t="s">
        <v>31</v>
      </c>
    </row>
    <row r="36" spans="1:30" s="86" customFormat="1" ht="83.25" customHeight="1" x14ac:dyDescent="0.25">
      <c r="A36" s="89">
        <v>27</v>
      </c>
      <c r="B36" s="3" t="s">
        <v>146</v>
      </c>
      <c r="C36" s="160" t="s">
        <v>562</v>
      </c>
      <c r="D36" s="191" t="s">
        <v>301</v>
      </c>
      <c r="E36" s="169" t="s">
        <v>444</v>
      </c>
      <c r="F36" s="38" t="s">
        <v>223</v>
      </c>
      <c r="G36" s="146" t="s">
        <v>236</v>
      </c>
      <c r="H36" s="3" t="s">
        <v>39</v>
      </c>
      <c r="I36" s="103">
        <f t="shared" ref="I36:I44" si="6">IF(H36="Muy alta 100%",100%,IF(H36="Alta 80%",80%,IF(H36="Media 60%",60%,IF(H36="Baja 40%",40%,IF(H36="Muy baja 20%",20%,"")))))</f>
        <v>0.4</v>
      </c>
      <c r="J36" s="3" t="s">
        <v>33</v>
      </c>
      <c r="K36" s="104">
        <f t="shared" ref="K36:K44" si="7">IF(J36="Catastrófico 100%",100%,IF(J36="Mayor 80%",80%,IF(J36="Moderado 60%",60%,IF(J36="Menor 40%",40%,IF(J36="Leve 20%",20%,"")))))</f>
        <v>0.6</v>
      </c>
      <c r="L36" s="143" t="str">
        <f t="shared" si="2"/>
        <v>MODERADO</v>
      </c>
      <c r="M36" s="144" t="s">
        <v>563</v>
      </c>
      <c r="N36" s="3" t="s">
        <v>52</v>
      </c>
      <c r="O36" s="145" t="s">
        <v>243</v>
      </c>
      <c r="P36" s="90" t="s">
        <v>44</v>
      </c>
      <c r="Q36" s="105" t="str">
        <f>IF(P36='EVALUACIÓN DE CONTROLES'!BR202,'EVALUACIÓN DE CONTROLES'!BU202,IF(P36='EVALUACIÓN DE CONTROLES'!BR203,'EVALUACIÓN DE CONTROLES'!BU203,IF(P36='EVALUACIÓN DE CONTROLES'!BR204,'EVALUACIÓN DE CONTROLES'!BU204,IF(P36='EVALUACIÓN DE CONTROLES'!BR205,'EVALUACIÓN DE CONTROLES'!BU205,IF(P36='EVALUACIÓN DE CONTROLES'!BR206,'EVALUACIÓN DE CONTROLES'!BU206)))))</f>
        <v xml:space="preserve">Baja </v>
      </c>
      <c r="R36" s="3" t="s">
        <v>44</v>
      </c>
      <c r="S36" s="105" t="str">
        <f t="shared" ref="S36:S44" si="8">IF(R36="Entre 0-20%","Leve",IF(R36="Entre 21-40%","Menor",IF(R36="Entre 41-60%","Moderado",IF(R36="Entre 61-80%","Mayor",IF(R36="Entre 81-100%","Catastrofico","")))))</f>
        <v>Menor</v>
      </c>
      <c r="T36" s="82" t="str">
        <f t="shared" si="5"/>
        <v/>
      </c>
      <c r="U36" s="4" t="s">
        <v>123</v>
      </c>
      <c r="V36" s="144" t="s">
        <v>445</v>
      </c>
      <c r="W36" s="3" t="s">
        <v>313</v>
      </c>
      <c r="X36" s="3" t="s">
        <v>243</v>
      </c>
      <c r="Y36" s="38" t="s">
        <v>375</v>
      </c>
      <c r="Z36" s="5" t="s">
        <v>31</v>
      </c>
      <c r="AA36" s="38" t="s">
        <v>376</v>
      </c>
      <c r="AB36" s="5" t="s">
        <v>31</v>
      </c>
      <c r="AC36" s="97" t="s">
        <v>377</v>
      </c>
      <c r="AD36" s="173" t="s">
        <v>31</v>
      </c>
    </row>
    <row r="37" spans="1:30" s="86" customFormat="1" ht="125.4" x14ac:dyDescent="0.25">
      <c r="A37" s="93">
        <v>28</v>
      </c>
      <c r="B37" s="3" t="s">
        <v>146</v>
      </c>
      <c r="C37" s="160" t="s">
        <v>233</v>
      </c>
      <c r="D37" s="191" t="s">
        <v>446</v>
      </c>
      <c r="E37" s="169" t="s">
        <v>447</v>
      </c>
      <c r="F37" s="38" t="s">
        <v>226</v>
      </c>
      <c r="G37" s="146" t="s">
        <v>448</v>
      </c>
      <c r="H37" s="3" t="s">
        <v>40</v>
      </c>
      <c r="I37" s="103">
        <f t="shared" si="6"/>
        <v>0.6</v>
      </c>
      <c r="J37" s="3" t="s">
        <v>33</v>
      </c>
      <c r="K37" s="104">
        <f t="shared" si="7"/>
        <v>0.6</v>
      </c>
      <c r="L37" s="143" t="str">
        <f t="shared" si="2"/>
        <v>MODERADO</v>
      </c>
      <c r="M37" s="144" t="s">
        <v>238</v>
      </c>
      <c r="N37" s="3" t="s">
        <v>52</v>
      </c>
      <c r="O37" s="145" t="s">
        <v>243</v>
      </c>
      <c r="P37" s="90" t="s">
        <v>44</v>
      </c>
      <c r="Q37" s="105" t="str">
        <f>IF(P37='EVALUACIÓN DE CONTROLES'!BR202,'EVALUACIÓN DE CONTROLES'!BU202,IF(P37='EVALUACIÓN DE CONTROLES'!BR203,'EVALUACIÓN DE CONTROLES'!BU203,IF(P37='EVALUACIÓN DE CONTROLES'!BR204,'EVALUACIÓN DE CONTROLES'!BU204,IF(P37='EVALUACIÓN DE CONTROLES'!BR205,'EVALUACIÓN DE CONTROLES'!BU205,IF(P37='EVALUACIÓN DE CONTROLES'!BR206,'EVALUACIÓN DE CONTROLES'!BU206)))))</f>
        <v xml:space="preserve">Baja </v>
      </c>
      <c r="R37" s="3" t="s">
        <v>43</v>
      </c>
      <c r="S37" s="105" t="str">
        <f t="shared" si="8"/>
        <v>Leve</v>
      </c>
      <c r="T37" s="82" t="str">
        <f t="shared" si="5"/>
        <v>BAJO</v>
      </c>
      <c r="U37" s="4" t="s">
        <v>123</v>
      </c>
      <c r="V37" s="144" t="s">
        <v>449</v>
      </c>
      <c r="W37" s="3" t="s">
        <v>313</v>
      </c>
      <c r="X37" s="3" t="s">
        <v>243</v>
      </c>
      <c r="Y37" s="159" t="s">
        <v>378</v>
      </c>
      <c r="Z37" s="5" t="s">
        <v>31</v>
      </c>
      <c r="AA37" s="94" t="s">
        <v>564</v>
      </c>
      <c r="AB37" s="5" t="s">
        <v>31</v>
      </c>
      <c r="AC37" s="97" t="s">
        <v>565</v>
      </c>
      <c r="AD37" s="173" t="s">
        <v>31</v>
      </c>
    </row>
    <row r="38" spans="1:30" s="86" customFormat="1" ht="183.75" customHeight="1" x14ac:dyDescent="0.25">
      <c r="A38" s="93">
        <v>29</v>
      </c>
      <c r="B38" s="3" t="s">
        <v>146</v>
      </c>
      <c r="C38" s="160" t="s">
        <v>233</v>
      </c>
      <c r="D38" s="191" t="s">
        <v>302</v>
      </c>
      <c r="E38" s="169" t="s">
        <v>450</v>
      </c>
      <c r="F38" s="38" t="s">
        <v>226</v>
      </c>
      <c r="G38" s="146" t="s">
        <v>451</v>
      </c>
      <c r="H38" s="3" t="s">
        <v>40</v>
      </c>
      <c r="I38" s="103">
        <f t="shared" si="6"/>
        <v>0.6</v>
      </c>
      <c r="J38" s="3" t="s">
        <v>33</v>
      </c>
      <c r="K38" s="104">
        <f t="shared" si="7"/>
        <v>0.6</v>
      </c>
      <c r="L38" s="143" t="str">
        <f t="shared" si="2"/>
        <v>MODERADO</v>
      </c>
      <c r="M38" s="144" t="s">
        <v>239</v>
      </c>
      <c r="N38" s="3" t="s">
        <v>52</v>
      </c>
      <c r="O38" s="145" t="s">
        <v>243</v>
      </c>
      <c r="P38" s="90" t="s">
        <v>43</v>
      </c>
      <c r="Q38" s="105" t="str">
        <f>IF(P38='EVALUACIÓN DE CONTROLES'!BR202,'EVALUACIÓN DE CONTROLES'!BU202,IF(P38='EVALUACIÓN DE CONTROLES'!BR203,'EVALUACIÓN DE CONTROLES'!BU203,IF(P38='EVALUACIÓN DE CONTROLES'!BR204,'EVALUACIÓN DE CONTROLES'!BU204,IF(P38='EVALUACIÓN DE CONTROLES'!BR205,'EVALUACIÓN DE CONTROLES'!BU205,IF(P38='EVALUACIÓN DE CONTROLES'!BR206,'EVALUACIÓN DE CONTROLES'!BU206)))))</f>
        <v>Muy baja</v>
      </c>
      <c r="R38" s="3" t="s">
        <v>43</v>
      </c>
      <c r="S38" s="105" t="str">
        <f t="shared" si="8"/>
        <v>Leve</v>
      </c>
      <c r="T38" s="82" t="str">
        <f t="shared" si="5"/>
        <v>BAJO</v>
      </c>
      <c r="U38" s="4" t="s">
        <v>123</v>
      </c>
      <c r="V38" s="144" t="s">
        <v>452</v>
      </c>
      <c r="W38" s="3" t="s">
        <v>313</v>
      </c>
      <c r="X38" s="3" t="s">
        <v>243</v>
      </c>
      <c r="Y38" s="38" t="s">
        <v>379</v>
      </c>
      <c r="Z38" s="5" t="s">
        <v>31</v>
      </c>
      <c r="AA38" s="38" t="s">
        <v>380</v>
      </c>
      <c r="AB38" s="5" t="s">
        <v>31</v>
      </c>
      <c r="AC38" s="175" t="s">
        <v>381</v>
      </c>
      <c r="AD38" s="173" t="s">
        <v>31</v>
      </c>
    </row>
    <row r="39" spans="1:30" s="86" customFormat="1" ht="123.75" customHeight="1" x14ac:dyDescent="0.25">
      <c r="A39" s="89">
        <v>30</v>
      </c>
      <c r="B39" s="3" t="s">
        <v>146</v>
      </c>
      <c r="C39" s="160" t="s">
        <v>234</v>
      </c>
      <c r="D39" s="191" t="s">
        <v>453</v>
      </c>
      <c r="E39" s="169" t="s">
        <v>454</v>
      </c>
      <c r="F39" s="38" t="s">
        <v>223</v>
      </c>
      <c r="G39" s="146" t="s">
        <v>237</v>
      </c>
      <c r="H39" s="3" t="s">
        <v>39</v>
      </c>
      <c r="I39" s="103">
        <f t="shared" si="6"/>
        <v>0.4</v>
      </c>
      <c r="J39" s="3" t="s">
        <v>34</v>
      </c>
      <c r="K39" s="104">
        <f t="shared" si="7"/>
        <v>0.8</v>
      </c>
      <c r="L39" s="143" t="str">
        <f t="shared" si="2"/>
        <v>ALTO</v>
      </c>
      <c r="M39" s="144" t="s">
        <v>455</v>
      </c>
      <c r="N39" s="3" t="s">
        <v>52</v>
      </c>
      <c r="O39" s="145" t="s">
        <v>243</v>
      </c>
      <c r="P39" s="90" t="s">
        <v>43</v>
      </c>
      <c r="Q39" s="105" t="str">
        <f>IF(P39='EVALUACIÓN DE CONTROLES'!BR202,'EVALUACIÓN DE CONTROLES'!BU202,IF(P39='EVALUACIÓN DE CONTROLES'!BR203,'EVALUACIÓN DE CONTROLES'!BU203,IF(P39='EVALUACIÓN DE CONTROLES'!BR204,'EVALUACIÓN DE CONTROLES'!BU204,IF(P39='EVALUACIÓN DE CONTROLES'!BR205,'EVALUACIÓN DE CONTROLES'!BU205,IF(P39='EVALUACIÓN DE CONTROLES'!BR206,'EVALUACIÓN DE CONTROLES'!BU206)))))</f>
        <v>Muy baja</v>
      </c>
      <c r="R39" s="3" t="s">
        <v>45</v>
      </c>
      <c r="S39" s="105" t="str">
        <f t="shared" si="8"/>
        <v>Moderado</v>
      </c>
      <c r="T39" s="82" t="str">
        <f t="shared" si="5"/>
        <v>MODERADO</v>
      </c>
      <c r="U39" s="4" t="s">
        <v>123</v>
      </c>
      <c r="V39" s="144" t="s">
        <v>244</v>
      </c>
      <c r="W39" s="3" t="s">
        <v>313</v>
      </c>
      <c r="X39" s="3" t="s">
        <v>243</v>
      </c>
      <c r="Y39" s="38" t="s">
        <v>382</v>
      </c>
      <c r="Z39" s="5" t="s">
        <v>31</v>
      </c>
      <c r="AA39" s="38" t="s">
        <v>456</v>
      </c>
      <c r="AB39" s="5" t="s">
        <v>31</v>
      </c>
      <c r="AC39" s="97" t="s">
        <v>457</v>
      </c>
      <c r="AD39" s="173" t="s">
        <v>31</v>
      </c>
    </row>
    <row r="40" spans="1:30" s="86" customFormat="1" ht="148.19999999999999" x14ac:dyDescent="0.25">
      <c r="A40" s="93">
        <v>31</v>
      </c>
      <c r="B40" s="3" t="s">
        <v>146</v>
      </c>
      <c r="C40" s="160" t="s">
        <v>235</v>
      </c>
      <c r="D40" s="191" t="s">
        <v>303</v>
      </c>
      <c r="E40" s="169" t="s">
        <v>458</v>
      </c>
      <c r="F40" s="38" t="s">
        <v>226</v>
      </c>
      <c r="G40" s="146" t="s">
        <v>459</v>
      </c>
      <c r="H40" s="3" t="s">
        <v>40</v>
      </c>
      <c r="I40" s="103">
        <f t="shared" si="6"/>
        <v>0.6</v>
      </c>
      <c r="J40" s="3" t="s">
        <v>33</v>
      </c>
      <c r="K40" s="104">
        <f t="shared" si="7"/>
        <v>0.6</v>
      </c>
      <c r="L40" s="143" t="str">
        <f t="shared" si="2"/>
        <v>MODERADO</v>
      </c>
      <c r="M40" s="144" t="s">
        <v>240</v>
      </c>
      <c r="N40" s="3" t="s">
        <v>52</v>
      </c>
      <c r="O40" s="145" t="s">
        <v>243</v>
      </c>
      <c r="P40" s="90" t="s">
        <v>44</v>
      </c>
      <c r="Q40" s="105" t="str">
        <f>IF(P40='EVALUACIÓN DE CONTROLES'!BR202,'EVALUACIÓN DE CONTROLES'!BU202,IF(P40='EVALUACIÓN DE CONTROLES'!BR203,'EVALUACIÓN DE CONTROLES'!BU203,IF(P40='EVALUACIÓN DE CONTROLES'!BR204,'EVALUACIÓN DE CONTROLES'!BU204,IF(P40='EVALUACIÓN DE CONTROLES'!BR205,'EVALUACIÓN DE CONTROLES'!BU205,IF(P40='EVALUACIÓN DE CONTROLES'!BR206,'EVALUACIÓN DE CONTROLES'!BU206)))))</f>
        <v xml:space="preserve">Baja </v>
      </c>
      <c r="R40" s="3" t="s">
        <v>44</v>
      </c>
      <c r="S40" s="105" t="str">
        <f t="shared" si="8"/>
        <v>Menor</v>
      </c>
      <c r="T40" s="82" t="str">
        <f>IF(AND(OR(P40=$C$68,P40=$C$67,P40=$C$66,P40=$C$65,P40=$C$64),AND(R40=$C$68)),$K$57,IF(AND(OR(P40=$C$68,P40=$C$67,P40=$C$66,P40=$C$65,P40=$C$64),AND(R40=$C$67)),$K$58,IF(AND(OR(P40=$C$68,P40=$C$67),AND(R40=$C$66)),$K$58,IF(AND(OR(P40=$C$66,P40=$C$65,P40=$C$64),AND(R40=$C$66)),$K$59,IF(AND(OR(P40=$C$68),AND(R40=$C$65)),$K$58,IF(AND(OR(P40=$C$67,P40=$C$66,P40=$C$65),AND(R40=C107)),$K$59,IF(AND(OR(P40=$C$64),AND(R40=$C$65)),$K$60,IF(AND(OR(P40=$C$68),AND(R40=$C$64)),$K$58,IF(AND(OR(P40=$C$67,P40=$C$66),AND(R40=$C$64)),$K$59,IF(AND(OR(P40=$C$64,P40=$C$65),AND(R40=$C$64)),$K$60,""))))))))))</f>
        <v/>
      </c>
      <c r="U40" s="4" t="s">
        <v>123</v>
      </c>
      <c r="V40" s="144" t="s">
        <v>460</v>
      </c>
      <c r="W40" s="3" t="s">
        <v>313</v>
      </c>
      <c r="X40" s="3" t="s">
        <v>243</v>
      </c>
      <c r="Y40" s="38" t="s">
        <v>383</v>
      </c>
      <c r="Z40" s="5" t="s">
        <v>31</v>
      </c>
      <c r="AA40" s="91" t="s">
        <v>384</v>
      </c>
      <c r="AB40" s="5" t="s">
        <v>31</v>
      </c>
      <c r="AC40" s="97" t="s">
        <v>385</v>
      </c>
      <c r="AD40" s="173" t="s">
        <v>31</v>
      </c>
    </row>
    <row r="41" spans="1:30" s="86" customFormat="1" ht="257.25" customHeight="1" x14ac:dyDescent="0.25">
      <c r="A41" s="93">
        <v>32</v>
      </c>
      <c r="B41" s="3" t="s">
        <v>146</v>
      </c>
      <c r="C41" s="160" t="s">
        <v>461</v>
      </c>
      <c r="D41" s="197" t="s">
        <v>462</v>
      </c>
      <c r="E41" s="170" t="s">
        <v>463</v>
      </c>
      <c r="F41" s="38" t="s">
        <v>226</v>
      </c>
      <c r="G41" s="159" t="s">
        <v>464</v>
      </c>
      <c r="H41" s="3" t="s">
        <v>40</v>
      </c>
      <c r="I41" s="103">
        <f t="shared" si="6"/>
        <v>0.6</v>
      </c>
      <c r="J41" s="3" t="s">
        <v>33</v>
      </c>
      <c r="K41" s="104">
        <f t="shared" si="7"/>
        <v>0.6</v>
      </c>
      <c r="L41" s="143" t="str">
        <f t="shared" si="2"/>
        <v>MODERADO</v>
      </c>
      <c r="M41" s="157" t="s">
        <v>241</v>
      </c>
      <c r="N41" s="3" t="s">
        <v>52</v>
      </c>
      <c r="O41" s="145" t="s">
        <v>243</v>
      </c>
      <c r="P41" s="90" t="s">
        <v>44</v>
      </c>
      <c r="Q41" s="105" t="str">
        <f>IF(P41='EVALUACIÓN DE CONTROLES'!BR202,'EVALUACIÓN DE CONTROLES'!BU202,IF(P41='EVALUACIÓN DE CONTROLES'!BR203,'EVALUACIÓN DE CONTROLES'!BU203,IF(P41='EVALUACIÓN DE CONTROLES'!BR204,'EVALUACIÓN DE CONTROLES'!BU204,IF(P41='EVALUACIÓN DE CONTROLES'!BR205,'EVALUACIÓN DE CONTROLES'!BU205,IF(P41='EVALUACIÓN DE CONTROLES'!BR206,'EVALUACIÓN DE CONTROLES'!BU206)))))</f>
        <v xml:space="preserve">Baja </v>
      </c>
      <c r="R41" s="3" t="s">
        <v>44</v>
      </c>
      <c r="S41" s="105" t="str">
        <f t="shared" si="8"/>
        <v>Menor</v>
      </c>
      <c r="T41" s="82" t="str">
        <f>IF(AND(OR(P41=$C$68,P41=$C$67,P41=$C$66,P41=$C$65,P41=$C$64),AND(R41=$C$68)),$K$57,IF(AND(OR(P41=$C$68,P41=$C$67,P41=$C$66,P41=$C$65,P41=$C$64),AND(R41=$C$67)),$K$58,IF(AND(OR(P41=$C$68,P41=$C$67),AND(R41=$C$66)),$K$58,IF(AND(OR(P41=$C$66,P41=$C$65,P41=$C$64),AND(R41=$C$66)),$K$59,IF(AND(OR(P41=$C$68),AND(R41=$C$65)),$K$58,IF(AND(OR(P41=$C$67,P41=$C$66,P41=$C$65),AND(R41=C108)),$K$59,IF(AND(OR(P41=$C$64),AND(R41=$C$65)),$K$60,IF(AND(OR(P41=$C$68),AND(R41=$C$64)),$K$58,IF(AND(OR(P41=$C$67,P41=$C$66),AND(R41=$C$64)),$K$59,IF(AND(OR(P41=$C$64,P41=$C$65),AND(R41=$C$64)),$K$60,""))))))))))</f>
        <v/>
      </c>
      <c r="U41" s="4" t="s">
        <v>123</v>
      </c>
      <c r="V41" s="158" t="s">
        <v>465</v>
      </c>
      <c r="W41" s="3" t="s">
        <v>313</v>
      </c>
      <c r="X41" s="3" t="s">
        <v>243</v>
      </c>
      <c r="Y41" s="94" t="s">
        <v>386</v>
      </c>
      <c r="Z41" s="5" t="s">
        <v>31</v>
      </c>
      <c r="AA41" s="94" t="s">
        <v>387</v>
      </c>
      <c r="AB41" s="5" t="s">
        <v>31</v>
      </c>
      <c r="AC41" s="176" t="s">
        <v>388</v>
      </c>
      <c r="AD41" s="173" t="s">
        <v>31</v>
      </c>
    </row>
    <row r="42" spans="1:30" s="86" customFormat="1" ht="111" customHeight="1" x14ac:dyDescent="0.25">
      <c r="A42" s="89">
        <v>33</v>
      </c>
      <c r="B42" s="3" t="s">
        <v>146</v>
      </c>
      <c r="C42" s="160" t="s">
        <v>466</v>
      </c>
      <c r="D42" s="191" t="s">
        <v>304</v>
      </c>
      <c r="E42" s="169" t="s">
        <v>566</v>
      </c>
      <c r="F42" s="38" t="s">
        <v>223</v>
      </c>
      <c r="G42" s="159" t="s">
        <v>467</v>
      </c>
      <c r="H42" s="3" t="s">
        <v>40</v>
      </c>
      <c r="I42" s="103">
        <f t="shared" si="6"/>
        <v>0.6</v>
      </c>
      <c r="J42" s="3" t="s">
        <v>33</v>
      </c>
      <c r="K42" s="104">
        <f t="shared" si="7"/>
        <v>0.6</v>
      </c>
      <c r="L42" s="143" t="str">
        <f t="shared" si="2"/>
        <v>MODERADO</v>
      </c>
      <c r="M42" s="157" t="s">
        <v>242</v>
      </c>
      <c r="N42" s="3" t="s">
        <v>52</v>
      </c>
      <c r="O42" s="145" t="s">
        <v>243</v>
      </c>
      <c r="P42" s="90" t="s">
        <v>45</v>
      </c>
      <c r="Q42" s="105" t="str">
        <f>IF(P42='EVALUACIÓN DE CONTROLES'!BR203,'EVALUACIÓN DE CONTROLES'!BU203,IF(P42='EVALUACIÓN DE CONTROLES'!BR204,'EVALUACIÓN DE CONTROLES'!BU204,IF(P42='EVALUACIÓN DE CONTROLES'!BR205,'EVALUACIÓN DE CONTROLES'!BU205,IF(P42='EVALUACIÓN DE CONTROLES'!BR206,'EVALUACIÓN DE CONTROLES'!BU206,IF(P42='EVALUACIÓN DE CONTROLES'!BR207,'EVALUACIÓN DE CONTROLES'!BU207)))))</f>
        <v xml:space="preserve">Media </v>
      </c>
      <c r="R42" s="3" t="s">
        <v>45</v>
      </c>
      <c r="S42" s="105" t="str">
        <f t="shared" si="8"/>
        <v>Moderado</v>
      </c>
      <c r="T42" s="82" t="str">
        <f>IF(AND(OR(P42=$C$68,P42=$C$67,P42=$C$66,P42=$C$65,P42=$C$64),AND(R42=$C$68)),$K$57,IF(AND(OR(P42=$C$68,P42=$C$67,P42=$C$66,P42=$C$65,P42=$C$64),AND(R42=$C$67)),$K$58,IF(AND(OR(P42=$C$68,P42=$C$67),AND(R42=$C$66)),$K$58,IF(AND(OR(P42=$C$66,P42=$C$65,P42=$C$64),AND(R42=$C$66)),$K$59,IF(AND(OR(P42=$C$68),AND(R42=$C$65)),$K$58,IF(AND(OR(P42=$C$67,P42=$C$66,P42=$C$65),AND(R42=C109)),$K$59,IF(AND(OR(P42=$C$64),AND(R42=$C$65)),$K$60,IF(AND(OR(P42=$C$68),AND(R42=$C$64)),$K$58,IF(AND(OR(P42=$C$67,P42=$C$66),AND(R42=$C$64)),$K$59,IF(AND(OR(P42=$C$64,P42=$C$65),AND(R42=$C$64)),$K$60,""))))))))))</f>
        <v>MODERADO</v>
      </c>
      <c r="U42" s="4" t="s">
        <v>123</v>
      </c>
      <c r="V42" s="158" t="s">
        <v>468</v>
      </c>
      <c r="W42" s="3" t="s">
        <v>313</v>
      </c>
      <c r="X42" s="3" t="s">
        <v>243</v>
      </c>
      <c r="Y42" s="94" t="s">
        <v>389</v>
      </c>
      <c r="Z42" s="5" t="s">
        <v>31</v>
      </c>
      <c r="AA42" s="94" t="s">
        <v>390</v>
      </c>
      <c r="AB42" s="5" t="s">
        <v>31</v>
      </c>
      <c r="AC42" s="97" t="s">
        <v>391</v>
      </c>
      <c r="AD42" s="173" t="s">
        <v>31</v>
      </c>
    </row>
    <row r="43" spans="1:30" s="86" customFormat="1" ht="115.5" customHeight="1" x14ac:dyDescent="0.25">
      <c r="A43" s="93">
        <v>34</v>
      </c>
      <c r="B43" s="3" t="s">
        <v>352</v>
      </c>
      <c r="C43" s="167" t="s">
        <v>184</v>
      </c>
      <c r="D43" s="191" t="s">
        <v>305</v>
      </c>
      <c r="E43" s="174" t="s">
        <v>290</v>
      </c>
      <c r="F43" s="38" t="s">
        <v>223</v>
      </c>
      <c r="G43" s="145" t="s">
        <v>186</v>
      </c>
      <c r="H43" s="3" t="s">
        <v>38</v>
      </c>
      <c r="I43" s="103">
        <f t="shared" si="6"/>
        <v>0.2</v>
      </c>
      <c r="J43" s="3" t="s">
        <v>32</v>
      </c>
      <c r="K43" s="104">
        <f t="shared" si="7"/>
        <v>0.2</v>
      </c>
      <c r="L43" s="143" t="str">
        <f t="shared" si="2"/>
        <v>BAJO</v>
      </c>
      <c r="M43" s="147" t="s">
        <v>259</v>
      </c>
      <c r="N43" s="3" t="s">
        <v>52</v>
      </c>
      <c r="O43" s="91" t="s">
        <v>249</v>
      </c>
      <c r="P43" s="90" t="s">
        <v>43</v>
      </c>
      <c r="Q43" s="105" t="str">
        <f>IF(P43='EVALUACIÓN DE CONTROLES'!BR202,'EVALUACIÓN DE CONTROLES'!BU202,IF(P43='EVALUACIÓN DE CONTROLES'!BR203,'EVALUACIÓN DE CONTROLES'!BU203,IF(P43='EVALUACIÓN DE CONTROLES'!BR204,'EVALUACIÓN DE CONTROLES'!BU204,IF(P43='EVALUACIÓN DE CONTROLES'!BR205,'EVALUACIÓN DE CONTROLES'!BU205,IF(P43='EVALUACIÓN DE CONTROLES'!BR206,'EVALUACIÓN DE CONTROLES'!BU206)))))</f>
        <v>Muy baja</v>
      </c>
      <c r="R43" s="3" t="s">
        <v>45</v>
      </c>
      <c r="S43" s="105" t="str">
        <f t="shared" si="8"/>
        <v>Moderado</v>
      </c>
      <c r="T43" s="82" t="str">
        <f>IF(AND(OR(P43=$C$68,P43=$C$67,P43=$C$66,P43=$C$65,P43=$C$64),AND(R43=$C$68)),$K$57,IF(AND(OR(P43=$C$68,P43=$C$67,P43=$C$66,P43=$C$65,P43=$C$64),AND(R43=$C$67)),$K$58,IF(AND(OR(P43=$C$68,P43=$C$67),AND(R43=$C$66)),$K$58,IF(AND(OR(P43=$C$66,P43=$C$65,P43=$C$64),AND(R43=$C$66)),$K$59,IF(AND(OR(P43=$C$68),AND(R43=$C$65)),$K$58,IF(AND(OR(P43=$C$67,P43=$C$66,P43=$C$65),AND(R43=C110)),$K$59,IF(AND(OR(P43=$C$64),AND(R43=$C$65)),$K$60,IF(AND(OR(P43=$C$68),AND(R43=$C$64)),$K$58,IF(AND(OR(P43=$C$67,P43=$C$66),AND(R43=$C$64)),$K$59,IF(AND(OR(P43=$C$64,P43=$C$65),AND(R43=$C$64)),$K$60,""))))))))))</f>
        <v>MODERADO</v>
      </c>
      <c r="U43" s="4" t="s">
        <v>123</v>
      </c>
      <c r="V43" s="147" t="s">
        <v>210</v>
      </c>
      <c r="W43" s="3" t="s">
        <v>313</v>
      </c>
      <c r="X43" s="3" t="s">
        <v>249</v>
      </c>
      <c r="Y43" s="167" t="s">
        <v>492</v>
      </c>
      <c r="Z43" s="5" t="s">
        <v>31</v>
      </c>
      <c r="AA43" s="202"/>
      <c r="AB43" s="5" t="s">
        <v>31</v>
      </c>
      <c r="AC43" s="147"/>
      <c r="AD43" s="173" t="s">
        <v>31</v>
      </c>
    </row>
    <row r="44" spans="1:30" s="86" customFormat="1" ht="96" customHeight="1" x14ac:dyDescent="0.25">
      <c r="A44" s="93">
        <v>35</v>
      </c>
      <c r="B44" s="3" t="s">
        <v>352</v>
      </c>
      <c r="C44" s="167" t="s">
        <v>187</v>
      </c>
      <c r="D44" s="196" t="s">
        <v>469</v>
      </c>
      <c r="E44" s="174" t="s">
        <v>267</v>
      </c>
      <c r="F44" s="38" t="s">
        <v>223</v>
      </c>
      <c r="G44" s="149" t="s">
        <v>188</v>
      </c>
      <c r="H44" s="3" t="s">
        <v>38</v>
      </c>
      <c r="I44" s="103">
        <f t="shared" si="6"/>
        <v>0.2</v>
      </c>
      <c r="J44" s="3" t="s">
        <v>32</v>
      </c>
      <c r="K44" s="104">
        <f t="shared" si="7"/>
        <v>0.2</v>
      </c>
      <c r="L44" s="143" t="str">
        <f t="shared" si="2"/>
        <v>BAJO</v>
      </c>
      <c r="M44" s="147" t="s">
        <v>208</v>
      </c>
      <c r="N44" s="3" t="s">
        <v>52</v>
      </c>
      <c r="O44" s="91" t="s">
        <v>249</v>
      </c>
      <c r="P44" s="90" t="s">
        <v>43</v>
      </c>
      <c r="Q44" s="105" t="str">
        <f>IF(P44='EVALUACIÓN DE CONTROLES'!BR202,'EVALUACIÓN DE CONTROLES'!BU202,IF(P44='EVALUACIÓN DE CONTROLES'!BR203,'EVALUACIÓN DE CONTROLES'!BU203,IF(P44='EVALUACIÓN DE CONTROLES'!BR204,'EVALUACIÓN DE CONTROLES'!BU204,IF(P44='EVALUACIÓN DE CONTROLES'!BR205,'EVALUACIÓN DE CONTROLES'!BU205,IF(P44='EVALUACIÓN DE CONTROLES'!BR206,'EVALUACIÓN DE CONTROLES'!BU206)))))</f>
        <v>Muy baja</v>
      </c>
      <c r="R44" s="3" t="s">
        <v>45</v>
      </c>
      <c r="S44" s="105" t="str">
        <f t="shared" si="8"/>
        <v>Moderado</v>
      </c>
      <c r="T44" s="82" t="str">
        <f>IF(AND(OR(P44=$C$68,P44=$C$67,P44=$C$66,P44=$C$65,P44=$C$64),AND(R44=$C$68)),$K$57,IF(AND(OR(P44=$C$68,P44=$C$67,P44=$C$66,P44=$C$65,P44=$C$64),AND(R44=$C$67)),$K$58,IF(AND(OR(P44=$C$68,P44=$C$67),AND(R44=$C$66)),$K$58,IF(AND(OR(P44=$C$66,P44=$C$65,P44=$C$64),AND(R44=$C$66)),$K$59,IF(AND(OR(P44=$C$68),AND(R44=$C$65)),$K$58,IF(AND(OR(P44=$C$67,P44=$C$66,P44=$C$65),AND(R44=C111)),$K$59,IF(AND(OR(P44=$C$64),AND(R44=$C$65)),$K$60,IF(AND(OR(P44=$C$68),AND(R44=$C$64)),$K$58,IF(AND(OR(P44=$C$67,P44=$C$66),AND(R44=$C$64)),$K$59,IF(AND(OR(P44=$C$64,P44=$C$65),AND(R44=$C$64)),$K$60,""))))))))))</f>
        <v>MODERADO</v>
      </c>
      <c r="U44" s="4" t="s">
        <v>123</v>
      </c>
      <c r="V44" s="147" t="s">
        <v>212</v>
      </c>
      <c r="W44" s="3" t="s">
        <v>313</v>
      </c>
      <c r="X44" s="3" t="s">
        <v>249</v>
      </c>
      <c r="Y44" s="167" t="s">
        <v>392</v>
      </c>
      <c r="Z44" s="5" t="s">
        <v>31</v>
      </c>
      <c r="AA44" s="167"/>
      <c r="AB44" s="5" t="s">
        <v>31</v>
      </c>
      <c r="AD44" s="173" t="s">
        <v>31</v>
      </c>
    </row>
    <row r="45" spans="1:30" s="86" customFormat="1" ht="114" x14ac:dyDescent="0.25">
      <c r="A45" s="89">
        <v>36</v>
      </c>
      <c r="B45" s="3" t="s">
        <v>352</v>
      </c>
      <c r="C45" s="167" t="s">
        <v>185</v>
      </c>
      <c r="D45" s="196" t="s">
        <v>510</v>
      </c>
      <c r="E45" s="174" t="s">
        <v>470</v>
      </c>
      <c r="F45" s="38" t="s">
        <v>223</v>
      </c>
      <c r="G45" s="149" t="s">
        <v>189</v>
      </c>
      <c r="H45" s="3" t="s">
        <v>38</v>
      </c>
      <c r="I45" s="103">
        <f>IF(H45="Muy alta 100%",100%,IF(H45="Alta 80%",80%,IF(H45="Media 60%",60%,IF(H45="Baja 40%",40%,IF(H45="Muy baja 20%",20%,"")))))</f>
        <v>0.2</v>
      </c>
      <c r="J45" s="3" t="s">
        <v>32</v>
      </c>
      <c r="K45" s="104">
        <f t="shared" ref="K45:K52" si="9">IF(J45="Catastrófico 100%",100%,IF(J45="Mayor 80%",80%,IF(J45="Moderado 60%",60%,IF(J45="Menor 40%",40%,IF(J45="Leve 20%",20%,"")))))</f>
        <v>0.2</v>
      </c>
      <c r="L45" s="143" t="str">
        <f t="shared" si="2"/>
        <v>BAJO</v>
      </c>
      <c r="M45" s="144" t="s">
        <v>567</v>
      </c>
      <c r="N45" s="3" t="s">
        <v>52</v>
      </c>
      <c r="O45" s="91" t="s">
        <v>331</v>
      </c>
      <c r="P45" s="90" t="s">
        <v>43</v>
      </c>
      <c r="Q45" s="105" t="str">
        <f>IF(P45='EVALUACIÓN DE CONTROLES'!BR202,'EVALUACIÓN DE CONTROLES'!BU202,IF(P45='EVALUACIÓN DE CONTROLES'!BR203,'EVALUACIÓN DE CONTROLES'!BU203,IF(P45='EVALUACIÓN DE CONTROLES'!BR204,'EVALUACIÓN DE CONTROLES'!BU204,IF(P45='EVALUACIÓN DE CONTROLES'!BR205,'EVALUACIÓN DE CONTROLES'!BU205,IF(P45='EVALUACIÓN DE CONTROLES'!BR206,'EVALUACIÓN DE CONTROLES'!BU206)))))</f>
        <v>Muy baja</v>
      </c>
      <c r="R45" s="3" t="s">
        <v>45</v>
      </c>
      <c r="S45" s="105" t="str">
        <f>IF(R45="Entre 0-20%","Leve",IF(R45="Entre 21-40%","Menor",IF(R45="Entre 41-60%","Moderado",IF(R45="Entre 61-80%","Mayor",IF(R45="Entre 81-100%","Catastrofico","")))))</f>
        <v>Moderado</v>
      </c>
      <c r="T45" s="82" t="str">
        <f>IF(AND(OR(P45=$C$68,P45=$C$67,P45=$C$66,P45=$C$65,P45=$C$64),AND(R45=$C$68)),$K$57,IF(AND(OR(P45=$C$68,P45=$C$67,P45=$C$66,P45=$C$65,P45=$C$64),AND(R45=$C$67)),$K$58,IF(AND(OR(P45=$C$68,P45=$C$67),AND(R45=$C$66)),$K$58,IF(AND(OR(P45=$C$66,P45=$C$65,P45=$C$64),AND(R45=$C$66)),$K$59,IF(AND(OR(P45=$C$68),AND(R45=$C$65)),$K$58,IF(AND(OR(P45=$C$67,P45=$C$66,P45=$C$65),AND(R45=C129)),$K$59,IF(AND(OR(P45=$C$64),AND(R45=$C$65)),$K$60,IF(AND(OR(P45=$C$68),AND(R45=$C$64)),$K$58,IF(AND(OR(P45=$C$67,P45=$C$66),AND(R45=$C$64)),$K$59,IF(AND(OR(P45=$C$64,P45=$C$65),AND(R45=$C$64)),$K$60,""))))))))))</f>
        <v>MODERADO</v>
      </c>
      <c r="U45" s="4" t="s">
        <v>123</v>
      </c>
      <c r="V45" s="147" t="s">
        <v>341</v>
      </c>
      <c r="W45" s="3" t="s">
        <v>313</v>
      </c>
      <c r="X45" s="3" t="s">
        <v>342</v>
      </c>
      <c r="Y45" s="167" t="s">
        <v>568</v>
      </c>
      <c r="Z45" s="5" t="s">
        <v>31</v>
      </c>
      <c r="AA45" s="167" t="s">
        <v>569</v>
      </c>
      <c r="AB45" s="5" t="s">
        <v>31</v>
      </c>
      <c r="AC45" s="148" t="s">
        <v>570</v>
      </c>
      <c r="AD45" s="173" t="s">
        <v>31</v>
      </c>
    </row>
    <row r="46" spans="1:30" s="86" customFormat="1" ht="79.8" x14ac:dyDescent="0.25">
      <c r="A46" s="93">
        <v>37</v>
      </c>
      <c r="B46" s="3" t="s">
        <v>352</v>
      </c>
      <c r="C46" s="167" t="s">
        <v>190</v>
      </c>
      <c r="D46" s="196" t="s">
        <v>292</v>
      </c>
      <c r="E46" s="174" t="s">
        <v>291</v>
      </c>
      <c r="F46" s="38" t="s">
        <v>223</v>
      </c>
      <c r="G46" s="149" t="s">
        <v>192</v>
      </c>
      <c r="H46" s="3" t="s">
        <v>38</v>
      </c>
      <c r="I46" s="103">
        <f>IF(H46="Muy alta 100%",100%,IF(H46="Alta 80%",80%,IF(H46="Media 60%",60%,IF(H46="Baja 40%",40%,IF(H46="Muy baja 20%",20%,"")))))</f>
        <v>0.2</v>
      </c>
      <c r="J46" s="3" t="s">
        <v>32</v>
      </c>
      <c r="K46" s="104">
        <f t="shared" si="9"/>
        <v>0.2</v>
      </c>
      <c r="L46" s="143" t="str">
        <f t="shared" si="2"/>
        <v>BAJO</v>
      </c>
      <c r="M46" s="147" t="s">
        <v>345</v>
      </c>
      <c r="N46" s="3" t="s">
        <v>52</v>
      </c>
      <c r="O46" s="91" t="s">
        <v>325</v>
      </c>
      <c r="P46" s="90" t="s">
        <v>43</v>
      </c>
      <c r="Q46" s="105" t="str">
        <f>IF(P46='EVALUACIÓN DE CONTROLES'!BR202,'EVALUACIÓN DE CONTROLES'!BU202,IF(P46='EVALUACIÓN DE CONTROLES'!BR203,'EVALUACIÓN DE CONTROLES'!BU203,IF(P46='EVALUACIÓN DE CONTROLES'!BR204,'EVALUACIÓN DE CONTROLES'!BU204,IF(P46='EVALUACIÓN DE CONTROLES'!BR205,'EVALUACIÓN DE CONTROLES'!BU205,IF(P46='EVALUACIÓN DE CONTROLES'!BR206,'EVALUACIÓN DE CONTROLES'!BU206)))))</f>
        <v>Muy baja</v>
      </c>
      <c r="R46" s="3" t="s">
        <v>45</v>
      </c>
      <c r="S46" s="105" t="str">
        <f>IF(R46="Entre 0-20%","Leve",IF(R46="Entre 21-40%","Menor",IF(R46="Entre 41-60%","Moderado",IF(R46="Entre 61-80%","Mayor",IF(R46="Entre 81-100%","Catastrofico","")))))</f>
        <v>Moderado</v>
      </c>
      <c r="T46" s="82" t="str">
        <f>IF(AND(OR(P46=$C$68,P46=$C$67,P46=$C$66,P46=$C$65,P46=$C$64),AND(R46=$C$68)),$K$57,IF(AND(OR(P46=$C$68,P46=$C$67,P46=$C$66,P46=$C$65,P46=$C$64),AND(R46=$C$67)),$K$58,IF(AND(OR(P46=$C$68,P46=$C$67),AND(R46=$C$66)),$K$58,IF(AND(OR(P46=$C$66,P46=$C$65,P46=$C$64),AND(R46=$C$66)),$K$59,IF(AND(OR(P46=$C$68),AND(R46=$C$65)),$K$58,IF(AND(OR(P46=$C$67,P46=$C$66,P46=$C$65),AND(R46=C130)),$K$59,IF(AND(OR(P46=$C$64),AND(R46=$C$65)),$K$60,IF(AND(OR(P46=$C$68),AND(R46=$C$64)),$K$58,IF(AND(OR(P46=$C$67,P46=$C$66),AND(R46=$C$64)),$K$59,IF(AND(OR(P46=$C$64,P46=$C$65),AND(R46=$C$64)),$K$60,""))))))))))</f>
        <v>MODERADO</v>
      </c>
      <c r="U46" s="4" t="s">
        <v>123</v>
      </c>
      <c r="V46" s="147" t="s">
        <v>344</v>
      </c>
      <c r="W46" s="3" t="s">
        <v>313</v>
      </c>
      <c r="X46" s="3" t="s">
        <v>346</v>
      </c>
      <c r="Y46" s="167" t="s">
        <v>512</v>
      </c>
      <c r="Z46" s="5" t="s">
        <v>31</v>
      </c>
      <c r="AA46" s="167" t="s">
        <v>513</v>
      </c>
      <c r="AB46" s="5" t="s">
        <v>31</v>
      </c>
      <c r="AC46" s="148" t="s">
        <v>514</v>
      </c>
      <c r="AD46" s="173" t="s">
        <v>31</v>
      </c>
    </row>
    <row r="47" spans="1:30" s="86" customFormat="1" ht="66" customHeight="1" x14ac:dyDescent="0.25">
      <c r="A47" s="93">
        <v>38</v>
      </c>
      <c r="B47" s="3" t="s">
        <v>352</v>
      </c>
      <c r="C47" s="167" t="s">
        <v>191</v>
      </c>
      <c r="D47" s="196" t="s">
        <v>306</v>
      </c>
      <c r="E47" s="174" t="s">
        <v>268</v>
      </c>
      <c r="F47" s="38" t="s">
        <v>223</v>
      </c>
      <c r="G47" s="149" t="s">
        <v>193</v>
      </c>
      <c r="H47" s="3" t="s">
        <v>38</v>
      </c>
      <c r="I47" s="103">
        <f t="shared" ref="I47:I52" si="10">IF(H47="Muy alta 100%",100%,IF(H47="Alta 80%",80%,IF(H47="Media 60%",60%,IF(H47="Baja 40%",40%,IF(H47="Muy baja 20%",20%,"")))))</f>
        <v>0.2</v>
      </c>
      <c r="J47" s="3" t="s">
        <v>32</v>
      </c>
      <c r="K47" s="104">
        <f t="shared" si="9"/>
        <v>0.2</v>
      </c>
      <c r="L47" s="143" t="str">
        <f t="shared" si="2"/>
        <v>BAJO</v>
      </c>
      <c r="M47" s="147" t="s">
        <v>209</v>
      </c>
      <c r="N47" s="3" t="s">
        <v>52</v>
      </c>
      <c r="O47" s="91" t="s">
        <v>331</v>
      </c>
      <c r="P47" s="90" t="s">
        <v>43</v>
      </c>
      <c r="Q47" s="105" t="str">
        <f>IF(P47='EVALUACIÓN DE CONTROLES'!BR202,'EVALUACIÓN DE CONTROLES'!BU202,IF(P47='EVALUACIÓN DE CONTROLES'!BR203,'EVALUACIÓN DE CONTROLES'!BU203,IF(P47='EVALUACIÓN DE CONTROLES'!BR204,'EVALUACIÓN DE CONTROLES'!BU204,IF(P47='EVALUACIÓN DE CONTROLES'!BR205,'EVALUACIÓN DE CONTROLES'!BU205,IF(P47='EVALUACIÓN DE CONTROLES'!BR206,'EVALUACIÓN DE CONTROLES'!BU206)))))</f>
        <v>Muy baja</v>
      </c>
      <c r="R47" s="3" t="s">
        <v>45</v>
      </c>
      <c r="S47" s="105" t="str">
        <f t="shared" ref="S47:S54" si="11">IF(R47="Entre 0-20%","Leve",IF(R47="Entre 21-40%","Menor",IF(R47="Entre 41-60%","Moderado",IF(R47="Entre 61-80%","Mayor",IF(R47="Entre 81-100%","Catastrofico","")))))</f>
        <v>Moderado</v>
      </c>
      <c r="T47" s="82" t="str">
        <f>IF(AND(OR(P47=$C$68,P47=$C$67,P47=$C$66,P47=$C$65,P47=$C$64),AND(R47=$C$68)),$K$57,IF(AND(OR(P47=$C$68,P47=$C$67,P47=$C$66,P47=$C$65,P47=$C$64),AND(R47=$C$67)),$K$58,IF(AND(OR(P47=$C$68,P47=$C$67),AND(R47=$C$66)),$K$58,IF(AND(OR(P47=$C$66,P47=$C$65,P47=$C$64),AND(R47=$C$66)),$K$59,IF(AND(OR(P47=$C$68),AND(R47=$C$65)),$K$58,IF(AND(OR(P47=$C$67,P47=$C$66,P47=$C$65),AND(R47=C115)),$K$59,IF(AND(OR(P47=$C$64),AND(R47=$C$65)),$K$60,IF(AND(OR(P47=$C$68),AND(R47=$C$64)),$K$58,IF(AND(OR(P47=$C$67,P47=$C$66),AND(R47=$C$64)),$K$59,IF(AND(OR(P47=$C$64,P47=$C$65),AND(R47=$C$64)),$K$60,""))))))))))</f>
        <v>MODERADO</v>
      </c>
      <c r="U47" s="4" t="s">
        <v>123</v>
      </c>
      <c r="V47" s="147" t="s">
        <v>216</v>
      </c>
      <c r="W47" s="3" t="s">
        <v>313</v>
      </c>
      <c r="X47" s="3" t="s">
        <v>342</v>
      </c>
      <c r="Y47" s="202" t="s">
        <v>493</v>
      </c>
      <c r="Z47" s="5" t="s">
        <v>31</v>
      </c>
      <c r="AA47" s="167" t="s">
        <v>511</v>
      </c>
      <c r="AB47" s="5" t="s">
        <v>31</v>
      </c>
      <c r="AC47" s="148" t="s">
        <v>511</v>
      </c>
      <c r="AD47" s="173" t="s">
        <v>31</v>
      </c>
    </row>
    <row r="48" spans="1:30" s="86" customFormat="1" ht="91.2" hidden="1" x14ac:dyDescent="0.25">
      <c r="A48" s="89">
        <v>39</v>
      </c>
      <c r="B48" s="3" t="s">
        <v>143</v>
      </c>
      <c r="C48" s="166" t="s">
        <v>393</v>
      </c>
      <c r="D48" s="192" t="s">
        <v>394</v>
      </c>
      <c r="E48" s="171" t="s">
        <v>395</v>
      </c>
      <c r="F48" s="38" t="s">
        <v>223</v>
      </c>
      <c r="G48" s="145" t="s">
        <v>230</v>
      </c>
      <c r="H48" s="3" t="s">
        <v>38</v>
      </c>
      <c r="I48" s="103">
        <f t="shared" si="10"/>
        <v>0.2</v>
      </c>
      <c r="J48" s="3" t="s">
        <v>32</v>
      </c>
      <c r="K48" s="104">
        <f t="shared" si="9"/>
        <v>0.2</v>
      </c>
      <c r="L48" s="143" t="str">
        <f t="shared" si="2"/>
        <v>BAJO</v>
      </c>
      <c r="M48" s="145" t="s">
        <v>396</v>
      </c>
      <c r="N48" s="3" t="s">
        <v>52</v>
      </c>
      <c r="O48" s="91" t="s">
        <v>245</v>
      </c>
      <c r="P48" s="90" t="s">
        <v>44</v>
      </c>
      <c r="Q48" s="105" t="str">
        <f>IF(P48='EVALUACIÓN DE CONTROLES'!BR203,'EVALUACIÓN DE CONTROLES'!BU203,IF(P48='EVALUACIÓN DE CONTROLES'!BR204,'EVALUACIÓN DE CONTROLES'!BU204,IF(P48='EVALUACIÓN DE CONTROLES'!BR205,'EVALUACIÓN DE CONTROLES'!BU205,IF(P48='EVALUACIÓN DE CONTROLES'!BR206,'EVALUACIÓN DE CONTROLES'!BU206,IF(P48='EVALUACIÓN DE CONTROLES'!BR207,'EVALUACIÓN DE CONTROLES'!BU207)))))</f>
        <v xml:space="preserve">Baja </v>
      </c>
      <c r="R48" s="3" t="s">
        <v>43</v>
      </c>
      <c r="S48" s="105" t="str">
        <f t="shared" si="11"/>
        <v>Leve</v>
      </c>
      <c r="T48" s="82" t="str">
        <f>IF(AND(OR(P48=$C$68,P48=$C$67,P48=$C$66,P48=$C$65,P48=$C$64),AND(R48=$C$68)),$K$57,IF(AND(OR(P48=$C$68,P48=$C$67,P48=$C$66,P48=$C$65,P48=$C$64),AND(R48=$C$67)),$K$58,IF(AND(OR(P48=$C$68,P48=$C$67),AND(R48=$C$66)),$K$58,IF(AND(OR(P48=$C$66,P48=$C$65,P48=$C$64),AND(R48=$C$66)),$K$59,IF(AND(OR(P48=$C$68),AND(R48=$C$65)),$K$58,IF(AND(OR(P48=$C$67,P48=$C$66,P48=$C$65),AND(R48=C132)),$K$59,IF(AND(OR(P48=$C$64),AND(R48=$C$65)),$K$60,IF(AND(OR(P48=$C$68),AND(R48=$C$64)),$K$58,IF(AND(OR(P48=$C$67,P48=$C$66),AND(R48=$C$64)),$K$59,IF(AND(OR(P48=$C$64,P48=$C$65),AND(R48=$C$64)),$K$60,""))))))))))</f>
        <v>BAJO</v>
      </c>
      <c r="U48" s="4" t="s">
        <v>123</v>
      </c>
      <c r="V48" s="185" t="s">
        <v>571</v>
      </c>
      <c r="W48" s="3" t="s">
        <v>313</v>
      </c>
      <c r="X48" s="3" t="s">
        <v>245</v>
      </c>
      <c r="Y48" s="94" t="s">
        <v>572</v>
      </c>
      <c r="Z48" s="5" t="s">
        <v>31</v>
      </c>
      <c r="AA48" s="91" t="s">
        <v>573</v>
      </c>
      <c r="AB48" s="5" t="s">
        <v>31</v>
      </c>
      <c r="AC48" s="91" t="s">
        <v>572</v>
      </c>
      <c r="AD48" s="173" t="s">
        <v>31</v>
      </c>
    </row>
    <row r="49" spans="1:30" s="86" customFormat="1" ht="114" hidden="1" x14ac:dyDescent="0.25">
      <c r="A49" s="93">
        <v>40</v>
      </c>
      <c r="B49" s="3" t="s">
        <v>143</v>
      </c>
      <c r="C49" s="166" t="s">
        <v>393</v>
      </c>
      <c r="D49" s="192" t="s">
        <v>398</v>
      </c>
      <c r="E49" s="171" t="s">
        <v>399</v>
      </c>
      <c r="F49" s="38" t="s">
        <v>223</v>
      </c>
      <c r="G49" s="145" t="s">
        <v>230</v>
      </c>
      <c r="H49" s="3" t="s">
        <v>38</v>
      </c>
      <c r="I49" s="103"/>
      <c r="J49" s="3" t="s">
        <v>35</v>
      </c>
      <c r="K49" s="104"/>
      <c r="L49" s="143" t="str">
        <f t="shared" si="2"/>
        <v>BAJO</v>
      </c>
      <c r="M49" s="145" t="s">
        <v>232</v>
      </c>
      <c r="N49" s="3" t="s">
        <v>52</v>
      </c>
      <c r="O49" s="91" t="s">
        <v>245</v>
      </c>
      <c r="P49" s="90" t="s">
        <v>43</v>
      </c>
      <c r="Q49" s="105" t="b">
        <f>IF(P49='EVALUACIÓN DE CONTROLES'!BR203,'EVALUACIÓN DE CONTROLES'!BU203,IF(P49='EVALUACIÓN DE CONTROLES'!BR204,'EVALUACIÓN DE CONTROLES'!BU204,IF(P49='EVALUACIÓN DE CONTROLES'!BR205,'EVALUACIÓN DE CONTROLES'!BU205,IF(P49='EVALUACIÓN DE CONTROLES'!BR206,'EVALUACIÓN DE CONTROLES'!BU206,IF(P49='EVALUACIÓN DE CONTROLES'!BR207,'EVALUACIÓN DE CONTROLES'!BU207)))))</f>
        <v>0</v>
      </c>
      <c r="R49" s="3" t="s">
        <v>44</v>
      </c>
      <c r="S49" s="105" t="str">
        <f t="shared" si="11"/>
        <v>Menor</v>
      </c>
      <c r="T49" s="82" t="str">
        <f>IF(AND(OR(P49=$C$68,P49=$C$67,P49=$C$66,P49=$C$65,P49=$C$64),AND(R49=$C$68)),$K$57,IF(AND(OR(P49=$C$68,P49=$C$67,P49=$C$66,P49=$C$65,P49=$C$64),AND(R49=$C$67)),$K$58,IF(AND(OR(P49=$C$68,P49=$C$67),AND(R49=$C$66)),$K$58,IF(AND(OR(P49=$C$66,P49=$C$65,P49=$C$64),AND(R49=$C$66)),$K$59,IF(AND(OR(P49=$C$68),AND(R49=$C$65)),$K$58,IF(AND(OR(P49=$C$67,P49=$C$66,P49=$C$65),AND(R49=C134)),$K$59,IF(AND(OR(P49=$C$64),AND(R49=$C$65)),$K$60,IF(AND(OR(P49=$C$68),AND(R49=$C$64)),$K$58,IF(AND(OR(P49=$C$67,P49=$C$66),AND(R49=$C$64)),$K$59,IF(AND(OR(P49=$C$64,P49=$C$65),AND(R49=$C$64)),$K$60,""))))))))))</f>
        <v>BAJO</v>
      </c>
      <c r="U49" s="4" t="s">
        <v>123</v>
      </c>
      <c r="V49" s="149" t="s">
        <v>397</v>
      </c>
      <c r="W49" s="3" t="s">
        <v>313</v>
      </c>
      <c r="X49" s="3" t="s">
        <v>245</v>
      </c>
      <c r="Y49" s="160" t="s">
        <v>574</v>
      </c>
      <c r="Z49" s="5" t="s">
        <v>31</v>
      </c>
      <c r="AA49" s="38" t="s">
        <v>575</v>
      </c>
      <c r="AB49" s="5" t="s">
        <v>31</v>
      </c>
      <c r="AC49" s="38" t="s">
        <v>575</v>
      </c>
      <c r="AD49" s="173" t="s">
        <v>31</v>
      </c>
    </row>
    <row r="50" spans="1:30" s="86" customFormat="1" ht="114" hidden="1" x14ac:dyDescent="0.25">
      <c r="A50" s="93">
        <v>41</v>
      </c>
      <c r="B50" s="3" t="s">
        <v>143</v>
      </c>
      <c r="C50" s="166" t="s">
        <v>194</v>
      </c>
      <c r="D50" s="198" t="s">
        <v>481</v>
      </c>
      <c r="E50" s="167" t="s">
        <v>400</v>
      </c>
      <c r="F50" s="38" t="s">
        <v>223</v>
      </c>
      <c r="G50" s="149" t="s">
        <v>195</v>
      </c>
      <c r="H50" s="3" t="s">
        <v>40</v>
      </c>
      <c r="I50" s="103">
        <f t="shared" si="10"/>
        <v>0.6</v>
      </c>
      <c r="J50" s="3" t="s">
        <v>32</v>
      </c>
      <c r="K50" s="104">
        <f t="shared" si="9"/>
        <v>0.2</v>
      </c>
      <c r="L50" s="143" t="str">
        <f t="shared" si="2"/>
        <v>MODERADO</v>
      </c>
      <c r="M50" s="144" t="s">
        <v>401</v>
      </c>
      <c r="N50" s="3" t="s">
        <v>52</v>
      </c>
      <c r="O50" s="91" t="s">
        <v>245</v>
      </c>
      <c r="P50" s="90" t="s">
        <v>43</v>
      </c>
      <c r="Q50" s="105" t="str">
        <f>IF(P50='EVALUACIÓN DE CONTROLES'!BR202,'EVALUACIÓN DE CONTROLES'!BU202,IF(P50='EVALUACIÓN DE CONTROLES'!BR203,'EVALUACIÓN DE CONTROLES'!BU203,IF(P50='EVALUACIÓN DE CONTROLES'!BR204,'EVALUACIÓN DE CONTROLES'!BU204,IF(P50='EVALUACIÓN DE CONTROLES'!BR205,'EVALUACIÓN DE CONTROLES'!BU205,IF(P50='EVALUACIÓN DE CONTROLES'!BR206,'EVALUACIÓN DE CONTROLES'!BU206)))))</f>
        <v>Muy baja</v>
      </c>
      <c r="R50" s="3" t="s">
        <v>45</v>
      </c>
      <c r="S50" s="105" t="str">
        <f t="shared" si="11"/>
        <v>Moderado</v>
      </c>
      <c r="T50" s="82" t="str">
        <f>IF(AND(OR(P50=$C$68,P50=$C$67,P50=$C$66,P50=$C$65,P50=$C$64),AND(R50=$C$68)),$K$57,IF(AND(OR(P50=$C$68,P50=$C$67,P50=$C$66,P50=$C$65,P50=$C$64),AND(R50=$C$67)),$K$58,IF(AND(OR(P50=$C$68,P50=$C$67),AND(R50=$C$66)),$K$58,IF(AND(OR(P50=$C$66,P50=$C$65,P50=$C$64),AND(R50=$C$66)),$K$59,IF(AND(OR(P50=$C$68),AND(R50=$C$65)),$K$58,IF(AND(OR(P50=$C$67,P50=$C$66,P50=$C$65),AND(R50=C134)),$K$59,IF(AND(OR(P50=$C$64),AND(R50=$C$65)),$K$60,IF(AND(OR(P50=$C$68),AND(R50=$C$64)),$K$58,IF(AND(OR(P50=$C$67,P50=$C$66),AND(R50=$C$64)),$K$59,IF(AND(OR(P50=$C$64,P50=$C$65),AND(R50=$C$64)),$K$60,""))))))))))</f>
        <v>MODERADO</v>
      </c>
      <c r="U50" s="4" t="s">
        <v>123</v>
      </c>
      <c r="V50" s="97" t="s">
        <v>576</v>
      </c>
      <c r="W50" s="3" t="s">
        <v>313</v>
      </c>
      <c r="X50" s="3" t="s">
        <v>245</v>
      </c>
      <c r="Y50" s="169" t="s">
        <v>577</v>
      </c>
      <c r="Z50" s="5" t="s">
        <v>31</v>
      </c>
      <c r="AA50" s="159" t="s">
        <v>508</v>
      </c>
      <c r="AB50" s="5" t="s">
        <v>31</v>
      </c>
      <c r="AC50" s="159" t="s">
        <v>506</v>
      </c>
      <c r="AD50" s="173" t="s">
        <v>31</v>
      </c>
    </row>
    <row r="51" spans="1:30" s="86" customFormat="1" ht="184.5" hidden="1" customHeight="1" x14ac:dyDescent="0.25">
      <c r="A51" s="89">
        <v>42</v>
      </c>
      <c r="B51" s="3" t="s">
        <v>143</v>
      </c>
      <c r="C51" s="166" t="s">
        <v>402</v>
      </c>
      <c r="D51" s="194" t="s">
        <v>403</v>
      </c>
      <c r="E51" s="167" t="s">
        <v>404</v>
      </c>
      <c r="F51" s="38" t="s">
        <v>223</v>
      </c>
      <c r="G51" s="156" t="s">
        <v>405</v>
      </c>
      <c r="H51" s="3" t="s">
        <v>38</v>
      </c>
      <c r="I51" s="103">
        <f t="shared" si="10"/>
        <v>0.2</v>
      </c>
      <c r="J51" s="3" t="s">
        <v>35</v>
      </c>
      <c r="K51" s="104">
        <f t="shared" si="9"/>
        <v>0.4</v>
      </c>
      <c r="L51" s="143" t="str">
        <f t="shared" si="2"/>
        <v>BAJO</v>
      </c>
      <c r="M51" s="144" t="s">
        <v>406</v>
      </c>
      <c r="N51" s="3" t="s">
        <v>52</v>
      </c>
      <c r="O51" s="91" t="s">
        <v>245</v>
      </c>
      <c r="P51" s="90" t="s">
        <v>43</v>
      </c>
      <c r="Q51" s="105" t="str">
        <f>IF(P51='EVALUACIÓN DE CONTROLES'!BR202,'EVALUACIÓN DE CONTROLES'!BU202,IF(P51='EVALUACIÓN DE CONTROLES'!BR203,'EVALUACIÓN DE CONTROLES'!BU203,IF(P51='EVALUACIÓN DE CONTROLES'!BR204,'EVALUACIÓN DE CONTROLES'!BU204,IF(P51='EVALUACIÓN DE CONTROLES'!BR205,'EVALUACIÓN DE CONTROLES'!BU205,IF(P51='EVALUACIÓN DE CONTROLES'!BR206,'EVALUACIÓN DE CONTROLES'!BU206)))))</f>
        <v>Muy baja</v>
      </c>
      <c r="R51" s="3" t="s">
        <v>44</v>
      </c>
      <c r="S51" s="105" t="str">
        <f t="shared" si="11"/>
        <v>Menor</v>
      </c>
      <c r="T51" s="82" t="str">
        <f>IF(AND(OR(P51=$C$68,P51=$C$67,P51=$C$66,P51=$C$65,P51=$C$64),AND(R51=$C$68)),$K$57,IF(AND(OR(P51=$C$68,P51=$C$67,P51=$C$66,P51=$C$65,P51=$C$64),AND(R51=$C$67)),$K$58,IF(AND(OR(P51=$C$68,P51=$C$67),AND(R51=$C$66)),$K$58,IF(AND(OR(P51=$C$66,P51=$C$65,P51=$C$64),AND(R51=$C$66)),$K$59,IF(AND(OR(P51=$C$68),AND(R51=$C$65)),$K$58,IF(AND(OR(P51=$C$67,P51=$C$66,P51=$C$65),AND(R51=C135)),$K$59,IF(AND(OR(P51=$C$64),AND(R51=$C$65)),$K$60,IF(AND(OR(P51=$C$68),AND(R51=$C$64)),$K$58,IF(AND(OR(P51=$C$67,P51=$C$66),AND(R51=$C$64)),$K$59,IF(AND(OR(P51=$C$64,P51=$C$65),AND(R51=$C$64)),$K$60,""))))))))))</f>
        <v>BAJO</v>
      </c>
      <c r="U51" s="4" t="s">
        <v>123</v>
      </c>
      <c r="V51" s="97" t="s">
        <v>407</v>
      </c>
      <c r="W51" s="3" t="s">
        <v>313</v>
      </c>
      <c r="X51" s="3" t="s">
        <v>245</v>
      </c>
      <c r="Y51" s="169" t="s">
        <v>578</v>
      </c>
      <c r="Z51" s="5" t="s">
        <v>31</v>
      </c>
      <c r="AA51" s="159" t="s">
        <v>579</v>
      </c>
      <c r="AB51" s="5" t="s">
        <v>31</v>
      </c>
      <c r="AC51" s="146" t="s">
        <v>580</v>
      </c>
      <c r="AD51" s="173" t="s">
        <v>31</v>
      </c>
    </row>
    <row r="52" spans="1:30" s="86" customFormat="1" ht="213.75" hidden="1" customHeight="1" x14ac:dyDescent="0.25">
      <c r="A52" s="93">
        <v>43</v>
      </c>
      <c r="B52" s="3" t="s">
        <v>143</v>
      </c>
      <c r="C52" s="167" t="s">
        <v>196</v>
      </c>
      <c r="D52" s="194" t="s">
        <v>408</v>
      </c>
      <c r="E52" s="167" t="s">
        <v>409</v>
      </c>
      <c r="F52" s="38" t="s">
        <v>223</v>
      </c>
      <c r="G52" s="149" t="s">
        <v>231</v>
      </c>
      <c r="H52" s="3" t="s">
        <v>40</v>
      </c>
      <c r="I52" s="103">
        <f t="shared" si="10"/>
        <v>0.6</v>
      </c>
      <c r="J52" s="3" t="s">
        <v>33</v>
      </c>
      <c r="K52" s="104">
        <f t="shared" si="9"/>
        <v>0.6</v>
      </c>
      <c r="L52" s="143" t="str">
        <f t="shared" si="2"/>
        <v>MODERADO</v>
      </c>
      <c r="M52" s="149" t="s">
        <v>410</v>
      </c>
      <c r="N52" s="3" t="s">
        <v>52</v>
      </c>
      <c r="O52" s="91" t="s">
        <v>245</v>
      </c>
      <c r="P52" s="90" t="s">
        <v>44</v>
      </c>
      <c r="Q52" s="105" t="str">
        <f>IF(P52='EVALUACIÓN DE CONTROLES'!BR203,'EVALUACIÓN DE CONTROLES'!BU203,IF(P52='EVALUACIÓN DE CONTROLES'!BR204,'EVALUACIÓN DE CONTROLES'!BU204,IF(P52='EVALUACIÓN DE CONTROLES'!BR205,'EVALUACIÓN DE CONTROLES'!BU205,IF(P52='EVALUACIÓN DE CONTROLES'!BR206,'EVALUACIÓN DE CONTROLES'!BU206,IF(P52='EVALUACIÓN DE CONTROLES'!BR207,'EVALUACIÓN DE CONTROLES'!BU207)))))</f>
        <v xml:space="preserve">Baja </v>
      </c>
      <c r="R52" s="3" t="s">
        <v>44</v>
      </c>
      <c r="S52" s="105" t="str">
        <f t="shared" si="11"/>
        <v>Menor</v>
      </c>
      <c r="T52" s="82" t="str">
        <f>IF(AND(OR(P52=$C$68,P52=$C$67,P52=$C$66,P52=$C$65,P52=$C$64),AND(R52=$C$68)),$K$57,IF(AND(OR(P52=$C$68,P52=$C$67,P52=$C$66,P52=$C$65,P52=$C$64),AND(R52=$C$67)),$K$58,IF(AND(OR(P52=$C$68,P52=$C$67),AND(R52=$C$66)),$K$58,IF(AND(OR(P52=$C$66,P52=$C$65,P52=$C$64),AND(R52=$C$66)),$K$59,IF(AND(OR(P52=$C$68),AND(R52=$C$65)),$K$58,IF(AND(OR(P52=$C$67,P52=$C$66,P52=$C$65),AND(R52=C120)),$K$59,IF(AND(OR(P52=$C$64),AND(R52=$C$65)),$K$60,IF(AND(OR(P52=$C$68),AND(R52=$C$64)),$K$58,IF(AND(OR(P52=$C$67,P52=$C$66),AND(R52=$C$64)),$K$59,IF(AND(OR(P52=$C$64,P52=$C$65),AND(R52=$C$64)),$K$60,""))))))))))</f>
        <v/>
      </c>
      <c r="U52" s="4" t="s">
        <v>123</v>
      </c>
      <c r="V52" s="97" t="s">
        <v>515</v>
      </c>
      <c r="W52" s="3" t="s">
        <v>313</v>
      </c>
      <c r="X52" s="3" t="s">
        <v>411</v>
      </c>
      <c r="Y52" s="94" t="s">
        <v>516</v>
      </c>
      <c r="Z52" s="5" t="s">
        <v>31</v>
      </c>
      <c r="AA52" s="91" t="s">
        <v>509</v>
      </c>
      <c r="AB52" s="5" t="s">
        <v>31</v>
      </c>
      <c r="AC52" s="97" t="s">
        <v>507</v>
      </c>
      <c r="AD52" s="173" t="s">
        <v>31</v>
      </c>
    </row>
    <row r="53" spans="1:30" s="86" customFormat="1" ht="9.75" hidden="1" customHeight="1" x14ac:dyDescent="0.25">
      <c r="A53" s="90"/>
      <c r="B53" s="3"/>
      <c r="C53" s="3"/>
      <c r="D53" s="3"/>
      <c r="E53" s="38"/>
      <c r="F53" s="38"/>
      <c r="G53" s="38"/>
      <c r="H53" s="38"/>
      <c r="I53" s="91"/>
      <c r="J53" s="91"/>
      <c r="K53" s="142"/>
      <c r="L53" s="141"/>
      <c r="M53" s="91"/>
      <c r="N53" s="3"/>
      <c r="O53" s="91"/>
      <c r="P53" s="90" t="s">
        <v>43</v>
      </c>
      <c r="Q53" s="105" t="b">
        <f>IF(P53='EVALUACIÓN DE CONTROLES'!BR256,'EVALUACIÓN DE CONTROLES'!BU256,IF(P53='EVALUACIÓN DE CONTROLES'!BR257,'EVALUACIÓN DE CONTROLES'!BU257,IF(P53='EVALUACIÓN DE CONTROLES'!BR258,'EVALUACIÓN DE CONTROLES'!BU258,IF(P53='EVALUACIÓN DE CONTROLES'!BR259,'EVALUACIÓN DE CONTROLES'!BU259,IF(P53='EVALUACIÓN DE CONTROLES'!BR260,'EVALUACIÓN DE CONTROLES'!BU260)))))</f>
        <v>0</v>
      </c>
      <c r="R53" s="3" t="s">
        <v>45</v>
      </c>
      <c r="S53" s="105" t="str">
        <f t="shared" si="11"/>
        <v>Moderado</v>
      </c>
      <c r="T53" s="82" t="str">
        <f>IF(AND(OR(P53=$C$68,P53=$C$67,P53=$C$66,P53=$C$65,P53=$C$64),AND(R53=$C$68)),$K$57,IF(AND(OR(P53=$C$68,P53=$C$67,P53=$C$66,P53=$C$65,P53=$C$64),AND(R53=$C$67)),$K$58,IF(AND(OR(P53=$C$68,P53=$C$67),AND(R53=$C$66)),$K$58,IF(AND(OR(P53=$C$66,P53=$C$65,P53=$C$64),AND(R53=$C$66)),$K$59,IF(AND(OR(P53=$C$68),AND(R53=$C$65)),$K$58,IF(AND(OR(P53=$C$67,P53=$C$66,P53=$C$65),AND(R53=C137)),$K$59,IF(AND(OR(P53=$C$64),AND(R53=$C$65)),$K$60,IF(AND(OR(P53=$C$68),AND(R53=$C$64)),$K$58,IF(AND(OR(P53=$C$67,P53=$C$66),AND(R53=$C$64)),$K$59,IF(AND(OR(P53=$C$64,P53=$C$65),AND(R53=$C$64)),$K$60,""))))))))))</f>
        <v>MODERADO</v>
      </c>
      <c r="U53" s="4" t="s">
        <v>123</v>
      </c>
      <c r="V53" s="91"/>
      <c r="W53" s="91"/>
      <c r="X53" s="91"/>
      <c r="Y53" s="91"/>
      <c r="Z53" s="5"/>
      <c r="AA53" s="91"/>
      <c r="AB53" s="5"/>
      <c r="AC53" s="97"/>
      <c r="AD53" s="90"/>
    </row>
    <row r="54" spans="1:30" s="86" customFormat="1" ht="20.25" hidden="1" customHeight="1" x14ac:dyDescent="0.25">
      <c r="A54" s="90"/>
      <c r="B54" s="3"/>
      <c r="C54" s="3"/>
      <c r="D54" s="3"/>
      <c r="E54" s="38"/>
      <c r="F54" s="38"/>
      <c r="G54" s="38"/>
      <c r="H54" s="38"/>
      <c r="I54" s="91"/>
      <c r="J54" s="91"/>
      <c r="K54" s="91"/>
      <c r="L54" s="97"/>
      <c r="M54" s="91"/>
      <c r="N54" s="3"/>
      <c r="O54" s="91"/>
      <c r="P54" s="90" t="s">
        <v>43</v>
      </c>
      <c r="Q54" s="105" t="b">
        <f>IF(P54='EVALUACIÓN DE CONTROLES'!BR256,'EVALUACIÓN DE CONTROLES'!BU256,IF(P54='EVALUACIÓN DE CONTROLES'!BR257,'EVALUACIÓN DE CONTROLES'!BU257,IF(P54='EVALUACIÓN DE CONTROLES'!BR258,'EVALUACIÓN DE CONTROLES'!BU258,IF(P54='EVALUACIÓN DE CONTROLES'!BR259,'EVALUACIÓN DE CONTROLES'!BU259,IF(P54='EVALUACIÓN DE CONTROLES'!BR260,'EVALUACIÓN DE CONTROLES'!BU260)))))</f>
        <v>0</v>
      </c>
      <c r="R54" s="3" t="s">
        <v>45</v>
      </c>
      <c r="S54" s="105" t="str">
        <f t="shared" si="11"/>
        <v>Moderado</v>
      </c>
      <c r="T54" s="82" t="str">
        <f>IF(AND(OR(P54=$C$68,P54=$C$67,P54=$C$66,P54=$C$65,P54=$C$64),AND(R54=$C$68)),$K$57,IF(AND(OR(P54=$C$68,P54=$C$67,P54=$C$66,P54=$C$65,P54=$C$64),AND(R54=$C$67)),$K$58,IF(AND(OR(P54=$C$68,P54=$C$67),AND(R54=$C$66)),$K$58,IF(AND(OR(P54=$C$66,P54=$C$65,P54=$C$64),AND(R54=$C$66)),$K$59,IF(AND(OR(P54=$C$68),AND(R54=$C$65)),$K$58,IF(AND(OR(P54=$C$67,P54=$C$66,P54=$C$65),AND(R54=C138)),$K$59,IF(AND(OR(P54=$C$64),AND(R54=$C$65)),$K$60,IF(AND(OR(P54=$C$68),AND(R54=$C$64)),$K$58,IF(AND(OR(P54=$C$67,P54=$C$66),AND(R54=$C$64)),$K$59,IF(AND(OR(P54=$C$64,P54=$C$65),AND(R54=$C$64)),$K$60,""))))))))))</f>
        <v>MODERADO</v>
      </c>
      <c r="U54" s="4" t="s">
        <v>123</v>
      </c>
      <c r="V54" s="91"/>
      <c r="W54" s="91"/>
      <c r="X54" s="91"/>
      <c r="Y54" s="91"/>
      <c r="Z54" s="5"/>
      <c r="AA54" s="91"/>
      <c r="AB54" s="5"/>
      <c r="AC54" s="97"/>
      <c r="AD54" s="90"/>
    </row>
    <row r="55" spans="1:30" x14ac:dyDescent="0.25">
      <c r="B55" s="124"/>
      <c r="C55" s="124"/>
      <c r="D55" s="124"/>
      <c r="E55" s="65"/>
      <c r="F55" s="65"/>
      <c r="G55" s="65"/>
      <c r="H55" s="65"/>
    </row>
    <row r="56" spans="1:30" ht="12" thickBot="1" x14ac:dyDescent="0.3"/>
    <row r="57" spans="1:30" ht="21.6" thickTop="1" thickBot="1" x14ac:dyDescent="0.3">
      <c r="A57" s="101" t="s">
        <v>128</v>
      </c>
      <c r="B57" s="232" t="s">
        <v>37</v>
      </c>
      <c r="C57" s="39" t="s">
        <v>42</v>
      </c>
      <c r="D57" s="161"/>
      <c r="E57" s="40"/>
      <c r="F57" s="119"/>
      <c r="G57" s="41"/>
      <c r="H57" s="41"/>
      <c r="I57" s="71"/>
      <c r="J57" s="42"/>
      <c r="K57" s="77" t="s">
        <v>16</v>
      </c>
      <c r="L57" s="81"/>
      <c r="M57" s="43"/>
    </row>
    <row r="58" spans="1:30" ht="14.4" thickTop="1" thickBot="1" x14ac:dyDescent="0.3">
      <c r="A58" s="101" t="s">
        <v>129</v>
      </c>
      <c r="B58" s="232"/>
      <c r="C58" s="44" t="s">
        <v>41</v>
      </c>
      <c r="D58" s="162"/>
      <c r="E58" s="45"/>
      <c r="F58" s="120"/>
      <c r="G58" s="46"/>
      <c r="H58" s="47"/>
      <c r="I58" s="72"/>
      <c r="J58" s="48"/>
      <c r="K58" s="78" t="s">
        <v>51</v>
      </c>
      <c r="L58" s="81"/>
      <c r="M58" s="43"/>
    </row>
    <row r="59" spans="1:30" ht="21.6" thickTop="1" thickBot="1" x14ac:dyDescent="0.3">
      <c r="A59" s="101" t="s">
        <v>130</v>
      </c>
      <c r="B59" s="232"/>
      <c r="C59" s="49" t="s">
        <v>40</v>
      </c>
      <c r="D59" s="163"/>
      <c r="E59" s="45"/>
      <c r="F59" s="120"/>
      <c r="G59" s="46"/>
      <c r="H59" s="46"/>
      <c r="I59" s="72"/>
      <c r="J59" s="48"/>
      <c r="K59" s="79" t="s">
        <v>15</v>
      </c>
      <c r="L59" s="81"/>
      <c r="M59" s="43"/>
    </row>
    <row r="60" spans="1:30" ht="14.4" thickTop="1" thickBot="1" x14ac:dyDescent="0.3">
      <c r="A60" s="101" t="s">
        <v>412</v>
      </c>
      <c r="B60" s="232"/>
      <c r="C60" s="50" t="s">
        <v>39</v>
      </c>
      <c r="D60" s="164"/>
      <c r="E60" s="51"/>
      <c r="F60" s="121"/>
      <c r="G60" s="46"/>
      <c r="H60" s="46"/>
      <c r="I60" s="72"/>
      <c r="J60" s="48"/>
      <c r="K60" s="80" t="s">
        <v>50</v>
      </c>
      <c r="L60" s="81"/>
      <c r="M60" s="43"/>
    </row>
    <row r="61" spans="1:30" ht="14.4" thickTop="1" thickBot="1" x14ac:dyDescent="0.3">
      <c r="A61" s="101" t="s">
        <v>126</v>
      </c>
      <c r="B61" s="232"/>
      <c r="C61" s="52" t="s">
        <v>131</v>
      </c>
      <c r="D61" s="165"/>
      <c r="E61" s="53"/>
      <c r="F61" s="122"/>
      <c r="G61" s="54"/>
      <c r="H61" s="55"/>
      <c r="I61" s="73"/>
      <c r="J61" s="56"/>
      <c r="K61" s="75"/>
      <c r="L61" s="81"/>
      <c r="M61" s="43"/>
    </row>
    <row r="62" spans="1:30" ht="27.6" thickTop="1" thickBot="1" x14ac:dyDescent="0.3">
      <c r="A62" s="101" t="s">
        <v>132</v>
      </c>
      <c r="B62" s="57"/>
      <c r="C62" s="58"/>
      <c r="D62" s="58"/>
      <c r="E62" s="59" t="s">
        <v>32</v>
      </c>
      <c r="F62" s="59"/>
      <c r="G62" s="60" t="s">
        <v>35</v>
      </c>
      <c r="H62" s="61" t="s">
        <v>33</v>
      </c>
      <c r="I62" s="74" t="s">
        <v>34</v>
      </c>
      <c r="J62" s="62" t="s">
        <v>85</v>
      </c>
      <c r="K62" s="75"/>
      <c r="L62" s="81"/>
      <c r="M62" s="58"/>
    </row>
    <row r="63" spans="1:30" ht="22.2" thickTop="1" thickBot="1" x14ac:dyDescent="0.3">
      <c r="A63" s="101" t="s">
        <v>133</v>
      </c>
      <c r="B63" s="57"/>
      <c r="C63" s="63"/>
      <c r="D63" s="63"/>
      <c r="E63" s="233" t="s">
        <v>36</v>
      </c>
      <c r="F63" s="233"/>
      <c r="G63" s="233"/>
      <c r="H63" s="233"/>
      <c r="I63" s="233"/>
      <c r="J63" s="233"/>
      <c r="K63" s="233"/>
      <c r="L63" s="233"/>
      <c r="M63" s="233"/>
    </row>
    <row r="64" spans="1:30" ht="15" thickTop="1" thickBot="1" x14ac:dyDescent="0.3">
      <c r="A64" s="101" t="s">
        <v>134</v>
      </c>
      <c r="B64" s="153"/>
      <c r="C64" s="64" t="s">
        <v>43</v>
      </c>
      <c r="D64" s="165"/>
      <c r="E64" s="102" t="s">
        <v>135</v>
      </c>
      <c r="F64" s="125"/>
      <c r="G64" s="43"/>
      <c r="H64" s="43"/>
      <c r="I64" s="75"/>
      <c r="J64" s="43"/>
      <c r="K64" s="75"/>
      <c r="L64" s="81"/>
      <c r="M64" s="43"/>
    </row>
    <row r="65" spans="1:13" ht="15" thickTop="1" thickBot="1" x14ac:dyDescent="0.3">
      <c r="A65" s="101" t="s">
        <v>136</v>
      </c>
      <c r="B65" s="154"/>
      <c r="C65" s="66" t="s">
        <v>44</v>
      </c>
      <c r="D65" s="164"/>
      <c r="E65" s="102" t="s">
        <v>137</v>
      </c>
      <c r="F65" s="125"/>
      <c r="G65" s="67"/>
      <c r="H65" s="67"/>
      <c r="I65" s="76"/>
      <c r="J65" s="67"/>
      <c r="K65" s="76"/>
      <c r="L65" s="81"/>
      <c r="M65" s="67"/>
    </row>
    <row r="66" spans="1:13" ht="15" thickTop="1" thickBot="1" x14ac:dyDescent="0.3">
      <c r="A66" s="155"/>
      <c r="B66" s="154"/>
      <c r="C66" s="68" t="s">
        <v>45</v>
      </c>
      <c r="D66" s="163"/>
      <c r="E66" s="102" t="s">
        <v>138</v>
      </c>
      <c r="F66" s="125"/>
      <c r="G66" s="67"/>
      <c r="H66" s="67"/>
      <c r="I66" s="76"/>
      <c r="J66" s="67"/>
      <c r="K66" s="76"/>
      <c r="L66" s="81"/>
      <c r="M66" s="67"/>
    </row>
    <row r="67" spans="1:13" ht="15" thickTop="1" thickBot="1" x14ac:dyDescent="0.3">
      <c r="A67" s="155"/>
      <c r="B67" s="154"/>
      <c r="C67" s="69" t="s">
        <v>46</v>
      </c>
      <c r="D67" s="162"/>
      <c r="E67" s="102" t="s">
        <v>139</v>
      </c>
      <c r="F67" s="125"/>
      <c r="G67" s="67"/>
      <c r="H67" s="67"/>
      <c r="I67" s="76"/>
      <c r="J67" s="67"/>
      <c r="K67" s="76"/>
      <c r="L67" s="81"/>
      <c r="M67" s="67"/>
    </row>
    <row r="68" spans="1:13" ht="15" thickTop="1" thickBot="1" x14ac:dyDescent="0.3">
      <c r="A68" s="155"/>
      <c r="B68" s="154"/>
      <c r="C68" s="70" t="s">
        <v>47</v>
      </c>
      <c r="D68" s="161"/>
      <c r="E68" s="102" t="s">
        <v>140</v>
      </c>
      <c r="F68" s="125"/>
      <c r="G68" s="67"/>
      <c r="H68" s="67"/>
      <c r="I68" s="76"/>
      <c r="J68" s="67"/>
      <c r="K68" s="76"/>
      <c r="L68" s="81"/>
      <c r="M68" s="67"/>
    </row>
    <row r="69" spans="1:13" ht="12" thickTop="1" x14ac:dyDescent="0.25">
      <c r="A69" s="123"/>
      <c r="B69" s="124"/>
      <c r="C69" s="124"/>
      <c r="D69" s="124"/>
      <c r="E69" s="65"/>
      <c r="F69" s="65"/>
      <c r="G69" s="65"/>
      <c r="H69" s="65"/>
      <c r="I69" s="76"/>
      <c r="J69" s="65"/>
      <c r="K69" s="76"/>
    </row>
    <row r="70" spans="1:13" x14ac:dyDescent="0.25">
      <c r="A70" s="123"/>
      <c r="B70" s="124"/>
      <c r="C70" s="124"/>
      <c r="D70" s="124"/>
      <c r="E70" s="65"/>
      <c r="F70" s="65"/>
      <c r="G70" s="65"/>
      <c r="H70" s="65"/>
      <c r="I70" s="76"/>
      <c r="J70" s="65"/>
      <c r="K70" s="76"/>
    </row>
    <row r="71" spans="1:13" x14ac:dyDescent="0.25">
      <c r="A71" s="123"/>
      <c r="B71" s="124"/>
      <c r="C71" s="124"/>
      <c r="D71" s="124"/>
      <c r="E71" s="65"/>
      <c r="F71" s="65"/>
      <c r="G71" s="65"/>
      <c r="H71" s="65"/>
      <c r="I71" s="76"/>
      <c r="J71" s="65"/>
      <c r="K71" s="76"/>
    </row>
    <row r="72" spans="1:13" x14ac:dyDescent="0.25">
      <c r="A72" s="123"/>
      <c r="B72" s="126"/>
      <c r="C72" s="126"/>
      <c r="D72" s="126"/>
      <c r="E72" s="127"/>
      <c r="F72" s="127"/>
      <c r="G72" s="65"/>
      <c r="H72" s="65"/>
      <c r="I72" s="76"/>
      <c r="J72" s="65"/>
      <c r="K72" s="76"/>
    </row>
    <row r="73" spans="1:13" x14ac:dyDescent="0.25">
      <c r="A73" s="230" t="s">
        <v>7</v>
      </c>
      <c r="B73" s="230"/>
      <c r="C73" s="230"/>
      <c r="D73" s="230"/>
      <c r="E73" s="230"/>
      <c r="F73" s="230"/>
      <c r="G73" s="230"/>
      <c r="H73" s="230"/>
    </row>
    <row r="74" spans="1:13" x14ac:dyDescent="0.25">
      <c r="A74" s="230" t="s">
        <v>8</v>
      </c>
      <c r="B74" s="230"/>
      <c r="C74" s="230"/>
      <c r="D74" s="230"/>
      <c r="E74" s="230"/>
      <c r="F74" s="230"/>
      <c r="G74" s="230"/>
      <c r="H74" s="230"/>
    </row>
    <row r="75" spans="1:13" x14ac:dyDescent="0.25">
      <c r="A75" s="123"/>
      <c r="B75" s="124"/>
      <c r="C75" s="124"/>
      <c r="D75" s="124"/>
      <c r="E75" s="65"/>
      <c r="F75" s="65"/>
      <c r="G75" s="65"/>
      <c r="H75" s="65"/>
      <c r="I75" s="76"/>
    </row>
    <row r="76" spans="1:13" x14ac:dyDescent="0.25">
      <c r="A76" s="123"/>
      <c r="B76" s="124"/>
      <c r="C76" s="124"/>
      <c r="D76" s="124"/>
      <c r="E76" s="65"/>
      <c r="F76" s="65"/>
      <c r="G76" s="65"/>
      <c r="H76" s="65"/>
      <c r="I76" s="76"/>
    </row>
    <row r="77" spans="1:13" x14ac:dyDescent="0.25">
      <c r="A77" s="123"/>
      <c r="B77" s="124"/>
      <c r="C77" s="124"/>
      <c r="D77" s="124"/>
      <c r="E77" s="65"/>
      <c r="F77" s="65"/>
      <c r="G77" s="65"/>
      <c r="H77" s="65"/>
      <c r="I77" s="76"/>
    </row>
    <row r="78" spans="1:13" x14ac:dyDescent="0.25">
      <c r="A78" s="123"/>
      <c r="B78" s="124"/>
      <c r="C78" s="124"/>
      <c r="D78" s="124"/>
      <c r="E78" s="65"/>
      <c r="F78" s="65"/>
      <c r="G78" s="65"/>
      <c r="H78" s="65"/>
      <c r="I78" s="76"/>
    </row>
    <row r="79" spans="1:13" x14ac:dyDescent="0.25">
      <c r="A79" s="123"/>
      <c r="B79" s="124"/>
      <c r="C79" s="124"/>
      <c r="D79" s="124"/>
      <c r="E79" s="65"/>
      <c r="F79" s="65"/>
      <c r="G79" s="65"/>
      <c r="H79" s="65"/>
      <c r="I79" s="76"/>
    </row>
    <row r="80" spans="1:13" x14ac:dyDescent="0.25">
      <c r="A80" s="123"/>
      <c r="B80" s="124"/>
      <c r="C80" s="124"/>
      <c r="D80" s="124"/>
      <c r="E80" s="65"/>
      <c r="F80" s="65"/>
      <c r="G80" s="65"/>
      <c r="H80" s="65"/>
      <c r="I80" s="76"/>
    </row>
    <row r="81" spans="1:9" x14ac:dyDescent="0.25">
      <c r="A81" s="123"/>
      <c r="B81" s="124"/>
      <c r="C81" s="124"/>
      <c r="D81" s="124"/>
      <c r="E81" s="65"/>
      <c r="F81" s="65"/>
      <c r="G81" s="65"/>
      <c r="H81" s="65"/>
      <c r="I81" s="76"/>
    </row>
    <row r="82" spans="1:9" x14ac:dyDescent="0.25">
      <c r="A82" s="123"/>
      <c r="B82" s="124"/>
      <c r="C82" s="124"/>
      <c r="D82" s="124"/>
      <c r="E82" s="65"/>
      <c r="F82" s="65"/>
      <c r="G82" s="65"/>
      <c r="H82" s="65"/>
      <c r="I82" s="76"/>
    </row>
    <row r="83" spans="1:9" x14ac:dyDescent="0.25">
      <c r="A83" s="123"/>
      <c r="B83" s="124"/>
      <c r="C83" s="124"/>
      <c r="D83" s="124"/>
      <c r="E83" s="65"/>
      <c r="F83" s="65"/>
      <c r="G83" s="65"/>
      <c r="H83" s="65"/>
      <c r="I83" s="76"/>
    </row>
    <row r="84" spans="1:9" x14ac:dyDescent="0.25">
      <c r="A84" s="123"/>
      <c r="B84" s="124"/>
      <c r="C84" s="124"/>
      <c r="D84" s="124"/>
      <c r="E84" s="65"/>
      <c r="F84" s="65"/>
      <c r="G84" s="65"/>
      <c r="H84" s="65"/>
      <c r="I84" s="76"/>
    </row>
    <row r="85" spans="1:9" x14ac:dyDescent="0.25">
      <c r="A85" s="123"/>
      <c r="B85" s="124"/>
      <c r="C85" s="124"/>
      <c r="D85" s="124"/>
      <c r="E85" s="65"/>
      <c r="F85" s="65"/>
      <c r="G85" s="65"/>
      <c r="H85" s="65"/>
      <c r="I85" s="76"/>
    </row>
    <row r="86" spans="1:9" x14ac:dyDescent="0.25">
      <c r="A86" s="123"/>
      <c r="B86" s="124"/>
      <c r="C86" s="124"/>
      <c r="D86" s="124"/>
      <c r="E86" s="65"/>
      <c r="F86" s="65"/>
      <c r="G86" s="65"/>
      <c r="H86" s="65"/>
      <c r="I86" s="76"/>
    </row>
    <row r="87" spans="1:9" x14ac:dyDescent="0.25">
      <c r="A87" s="123"/>
      <c r="B87" s="124"/>
      <c r="C87" s="124"/>
      <c r="D87" s="124"/>
      <c r="E87" s="65"/>
      <c r="F87" s="65"/>
      <c r="G87" s="65"/>
      <c r="H87" s="65"/>
      <c r="I87" s="76"/>
    </row>
    <row r="88" spans="1:9" x14ac:dyDescent="0.25">
      <c r="A88" s="123"/>
      <c r="B88" s="124"/>
      <c r="C88" s="124"/>
      <c r="D88" s="124"/>
      <c r="E88" s="65"/>
      <c r="F88" s="65"/>
      <c r="G88" s="65"/>
      <c r="H88" s="65"/>
      <c r="I88" s="76"/>
    </row>
    <row r="89" spans="1:9" x14ac:dyDescent="0.25">
      <c r="A89" s="123"/>
      <c r="B89" s="124"/>
      <c r="C89" s="124"/>
      <c r="D89" s="124"/>
      <c r="E89" s="65"/>
      <c r="F89" s="65"/>
      <c r="G89" s="65"/>
      <c r="H89" s="65"/>
      <c r="I89" s="76"/>
    </row>
    <row r="90" spans="1:9" x14ac:dyDescent="0.25">
      <c r="A90" s="123"/>
      <c r="B90" s="124"/>
      <c r="C90" s="124"/>
      <c r="D90" s="124"/>
      <c r="E90" s="65"/>
      <c r="F90" s="65"/>
      <c r="G90" s="65"/>
      <c r="H90" s="65"/>
      <c r="I90" s="76"/>
    </row>
    <row r="91" spans="1:9" x14ac:dyDescent="0.25">
      <c r="A91" s="123"/>
      <c r="B91" s="124"/>
      <c r="C91" s="124"/>
      <c r="D91" s="124"/>
      <c r="E91" s="65"/>
      <c r="F91" s="65"/>
      <c r="G91" s="65"/>
      <c r="H91" s="65"/>
      <c r="I91" s="76"/>
    </row>
    <row r="92" spans="1:9" x14ac:dyDescent="0.25">
      <c r="A92" s="123"/>
      <c r="B92" s="124"/>
      <c r="C92" s="124"/>
      <c r="D92" s="124"/>
      <c r="E92" s="65"/>
      <c r="F92" s="65"/>
      <c r="G92" s="65"/>
      <c r="H92" s="65"/>
    </row>
    <row r="93" spans="1:9" x14ac:dyDescent="0.25">
      <c r="A93" s="123"/>
      <c r="B93" s="124"/>
      <c r="C93" s="124"/>
      <c r="D93" s="124"/>
      <c r="E93" s="65"/>
      <c r="F93" s="65"/>
      <c r="G93" s="65"/>
      <c r="H93" s="65"/>
    </row>
    <row r="94" spans="1:9" x14ac:dyDescent="0.25">
      <c r="A94" s="123"/>
      <c r="B94" s="124"/>
      <c r="C94" s="124"/>
      <c r="D94" s="124"/>
      <c r="E94" s="65"/>
      <c r="F94" s="65"/>
      <c r="G94" s="65"/>
      <c r="H94" s="65"/>
    </row>
    <row r="95" spans="1:9" x14ac:dyDescent="0.25">
      <c r="A95" s="123"/>
      <c r="B95" s="124"/>
      <c r="C95" s="124"/>
      <c r="D95" s="124"/>
      <c r="E95" s="65"/>
      <c r="F95" s="65"/>
      <c r="G95" s="65"/>
      <c r="H95" s="65"/>
    </row>
    <row r="96" spans="1:9" x14ac:dyDescent="0.25">
      <c r="A96" s="123"/>
      <c r="B96" s="124"/>
      <c r="C96" s="124"/>
      <c r="D96" s="124"/>
      <c r="E96" s="65"/>
      <c r="F96" s="65"/>
      <c r="G96" s="65"/>
      <c r="H96" s="65"/>
    </row>
    <row r="97" spans="1:8" x14ac:dyDescent="0.25">
      <c r="A97" s="123"/>
      <c r="B97" s="124"/>
      <c r="C97" s="124"/>
      <c r="D97" s="124"/>
      <c r="E97" s="65"/>
      <c r="F97" s="65"/>
      <c r="G97" s="65"/>
      <c r="H97" s="65"/>
    </row>
    <row r="98" spans="1:8" x14ac:dyDescent="0.25">
      <c r="A98" s="123"/>
      <c r="B98" s="124"/>
      <c r="C98" s="124"/>
      <c r="D98" s="124"/>
      <c r="E98" s="65"/>
      <c r="F98" s="65"/>
      <c r="G98" s="65"/>
      <c r="H98" s="65"/>
    </row>
    <row r="99" spans="1:8" x14ac:dyDescent="0.25">
      <c r="A99" s="123"/>
      <c r="B99" s="124"/>
      <c r="C99" s="124"/>
      <c r="D99" s="124"/>
      <c r="E99" s="65"/>
      <c r="F99" s="65"/>
      <c r="G99" s="65"/>
      <c r="H99" s="65"/>
    </row>
    <row r="100" spans="1:8" x14ac:dyDescent="0.25">
      <c r="A100" s="123"/>
      <c r="B100" s="124"/>
      <c r="C100" s="124"/>
      <c r="D100" s="124"/>
      <c r="E100" s="65"/>
      <c r="F100" s="65"/>
      <c r="G100" s="65"/>
      <c r="H100" s="65"/>
    </row>
    <row r="101" spans="1:8" x14ac:dyDescent="0.25">
      <c r="A101" s="123"/>
      <c r="B101" s="124"/>
      <c r="C101" s="124"/>
      <c r="D101" s="124"/>
      <c r="E101" s="65"/>
      <c r="F101" s="65"/>
      <c r="G101" s="65"/>
      <c r="H101" s="65"/>
    </row>
    <row r="102" spans="1:8" x14ac:dyDescent="0.25">
      <c r="A102" s="123"/>
      <c r="B102" s="124"/>
      <c r="C102" s="124"/>
      <c r="D102" s="124"/>
      <c r="E102" s="65"/>
      <c r="F102" s="65"/>
      <c r="G102" s="65"/>
      <c r="H102" s="65"/>
    </row>
    <row r="103" spans="1:8" x14ac:dyDescent="0.25">
      <c r="A103" s="123"/>
      <c r="B103" s="124"/>
      <c r="C103" s="124"/>
      <c r="D103" s="124"/>
      <c r="E103" s="65"/>
      <c r="F103" s="65"/>
      <c r="G103" s="65"/>
      <c r="H103" s="65"/>
    </row>
    <row r="104" spans="1:8" x14ac:dyDescent="0.25">
      <c r="A104" s="123"/>
      <c r="B104" s="124"/>
      <c r="C104" s="124"/>
      <c r="D104" s="124"/>
      <c r="E104" s="65"/>
      <c r="F104" s="65"/>
      <c r="G104" s="65"/>
      <c r="H104" s="65"/>
    </row>
    <row r="105" spans="1:8" x14ac:dyDescent="0.25">
      <c r="A105" s="123"/>
      <c r="B105" s="124"/>
      <c r="C105" s="124"/>
      <c r="D105" s="124"/>
      <c r="E105" s="65"/>
      <c r="F105" s="65"/>
      <c r="G105" s="65"/>
      <c r="H105" s="65"/>
    </row>
    <row r="106" spans="1:8" x14ac:dyDescent="0.25">
      <c r="A106" s="123"/>
      <c r="B106" s="124"/>
      <c r="C106" s="124"/>
      <c r="D106" s="124"/>
      <c r="E106" s="65"/>
      <c r="F106" s="65"/>
      <c r="G106" s="65"/>
      <c r="H106" s="65"/>
    </row>
    <row r="107" spans="1:8" x14ac:dyDescent="0.25">
      <c r="A107" s="123"/>
      <c r="B107" s="124"/>
      <c r="C107" s="124"/>
      <c r="D107" s="124"/>
      <c r="E107" s="65"/>
      <c r="F107" s="65"/>
      <c r="G107" s="65"/>
      <c r="H107" s="65"/>
    </row>
    <row r="108" spans="1:8" x14ac:dyDescent="0.25">
      <c r="A108" s="123"/>
      <c r="B108" s="124"/>
      <c r="C108" s="124"/>
      <c r="D108" s="124"/>
      <c r="E108" s="65"/>
      <c r="F108" s="65"/>
      <c r="G108" s="65"/>
      <c r="H108" s="65"/>
    </row>
    <row r="109" spans="1:8" x14ac:dyDescent="0.25">
      <c r="A109" s="123"/>
      <c r="B109" s="124"/>
      <c r="C109" s="124"/>
      <c r="D109" s="124"/>
      <c r="E109" s="65"/>
      <c r="F109" s="65"/>
      <c r="G109" s="65"/>
      <c r="H109" s="65"/>
    </row>
    <row r="110" spans="1:8" x14ac:dyDescent="0.25">
      <c r="A110" s="123"/>
      <c r="B110" s="124"/>
      <c r="C110" s="124"/>
      <c r="D110" s="124"/>
      <c r="E110" s="65"/>
      <c r="F110" s="65"/>
      <c r="G110" s="65"/>
      <c r="H110" s="65"/>
    </row>
    <row r="111" spans="1:8" x14ac:dyDescent="0.25">
      <c r="A111" s="123"/>
      <c r="B111" s="124"/>
      <c r="C111" s="124"/>
      <c r="D111" s="124"/>
      <c r="E111" s="65"/>
      <c r="F111" s="65"/>
      <c r="G111" s="65"/>
      <c r="H111" s="65"/>
    </row>
    <row r="112" spans="1:8" x14ac:dyDescent="0.25">
      <c r="A112" s="123"/>
      <c r="B112" s="124"/>
      <c r="C112" s="124"/>
      <c r="D112" s="124"/>
      <c r="E112" s="65"/>
      <c r="F112" s="65"/>
      <c r="G112" s="65"/>
      <c r="H112" s="65"/>
    </row>
    <row r="113" spans="1:8" x14ac:dyDescent="0.25">
      <c r="A113" s="123"/>
      <c r="B113" s="124"/>
      <c r="C113" s="124"/>
      <c r="D113" s="124"/>
      <c r="E113" s="65"/>
      <c r="F113" s="65"/>
      <c r="G113" s="65"/>
      <c r="H113" s="65"/>
    </row>
    <row r="114" spans="1:8" x14ac:dyDescent="0.25">
      <c r="A114" s="123"/>
      <c r="B114" s="124"/>
      <c r="C114" s="124"/>
      <c r="D114" s="124"/>
      <c r="E114" s="65"/>
      <c r="F114" s="65"/>
      <c r="G114" s="65"/>
      <c r="H114" s="65"/>
    </row>
    <row r="115" spans="1:8" x14ac:dyDescent="0.25">
      <c r="A115" s="123"/>
      <c r="B115" s="124"/>
      <c r="C115" s="124"/>
      <c r="D115" s="124"/>
      <c r="E115" s="65"/>
      <c r="F115" s="65"/>
      <c r="G115" s="65"/>
      <c r="H115" s="65"/>
    </row>
    <row r="116" spans="1:8" x14ac:dyDescent="0.25">
      <c r="A116" s="123"/>
      <c r="B116" s="124"/>
      <c r="C116" s="124"/>
      <c r="D116" s="124"/>
      <c r="E116" s="65"/>
      <c r="F116" s="65"/>
      <c r="G116" s="65"/>
      <c r="H116" s="65"/>
    </row>
    <row r="117" spans="1:8" x14ac:dyDescent="0.25">
      <c r="A117" s="123"/>
      <c r="B117" s="124"/>
      <c r="C117" s="124"/>
      <c r="D117" s="124"/>
      <c r="E117" s="65"/>
      <c r="F117" s="65"/>
      <c r="G117" s="65"/>
      <c r="H117" s="65"/>
    </row>
  </sheetData>
  <sheetProtection formatCells="0" formatColumns="0" formatRows="0" insertColumns="0" insertRows="0" insertHyperlinks="0" deleteColumns="0"/>
  <autoFilter ref="A9:CI54" xr:uid="{00000000-0001-0000-0100-000000000000}">
    <filterColumn colId="7" showButton="0"/>
    <filterColumn colId="9" showButton="0"/>
    <filterColumn colId="14">
      <filters>
        <filter val="Contador"/>
        <filter val="Coordinación de Control Interno"/>
        <filter val="Dirección Administrativa - Profesional Universitario  Gestión TIC"/>
        <filter val="Dirección Comunicaciones"/>
        <filter val="Dirección Infraestructura y transporte"/>
        <filter val="Directores de área"/>
        <filter val="Gerencia"/>
        <filter val="Gerente"/>
        <filter val="Jefes de áreas _x000a_Gerencia"/>
        <filter val="Profesional de Gestión Documental"/>
        <filter val="Profesional de Gestión Social"/>
        <filter val="Profesional de presupuesto"/>
        <filter val="Profesional de Talento Humano"/>
        <filter val="Profesional de Talento Humano_x000a_Dirección financiera_x000a_Gerente"/>
        <filter val="Secretaría General"/>
        <filter val="Tesorero"/>
      </filters>
    </filterColumn>
    <filterColumn colId="15" showButton="0"/>
    <filterColumn colId="17" showButton="0"/>
  </autoFilter>
  <customSheetViews>
    <customSheetView guid="{876838F8-43FC-40EB-ADED-CA39021DB687}" scale="110" showAutoFilter="1" hiddenRows="1">
      <selection activeCell="E8" sqref="E8"/>
      <pageMargins left="0.7" right="0.7" top="0.75" bottom="0.75" header="0.3" footer="0.3"/>
      <pageSetup orientation="portrait" r:id="rId1"/>
      <autoFilter ref="A7:W26" xr:uid="{77E001B1-CAE7-401A-B7F1-781C3EBA4591}"/>
    </customSheetView>
  </customSheetViews>
  <mergeCells count="41">
    <mergeCell ref="A6:G6"/>
    <mergeCell ref="H6:T6"/>
    <mergeCell ref="Y6:AD6"/>
    <mergeCell ref="U6:X6"/>
    <mergeCell ref="A1:W3"/>
    <mergeCell ref="A4:W4"/>
    <mergeCell ref="A5:W5"/>
    <mergeCell ref="X3:AD3"/>
    <mergeCell ref="X1:AD2"/>
    <mergeCell ref="U7:U9"/>
    <mergeCell ref="E7:E9"/>
    <mergeCell ref="G7:G9"/>
    <mergeCell ref="O7:O9"/>
    <mergeCell ref="W7:W9"/>
    <mergeCell ref="F7:F9"/>
    <mergeCell ref="V7:V9"/>
    <mergeCell ref="H9:I9"/>
    <mergeCell ref="AD7:AD9"/>
    <mergeCell ref="H7:N7"/>
    <mergeCell ref="N8:N9"/>
    <mergeCell ref="J9:K9"/>
    <mergeCell ref="AA7:AA9"/>
    <mergeCell ref="AC7:AC9"/>
    <mergeCell ref="Y7:Y9"/>
    <mergeCell ref="H8:L8"/>
    <mergeCell ref="M8:M9"/>
    <mergeCell ref="X7:X9"/>
    <mergeCell ref="P7:T7"/>
    <mergeCell ref="P8:T8"/>
    <mergeCell ref="P9:Q9"/>
    <mergeCell ref="R9:S9"/>
    <mergeCell ref="Z7:Z9"/>
    <mergeCell ref="AB7:AB9"/>
    <mergeCell ref="C7:C9"/>
    <mergeCell ref="D7:D9"/>
    <mergeCell ref="A74:H74"/>
    <mergeCell ref="B7:B9"/>
    <mergeCell ref="A7:A9"/>
    <mergeCell ref="A73:H73"/>
    <mergeCell ref="B57:B61"/>
    <mergeCell ref="E63:M63"/>
  </mergeCells>
  <phoneticPr fontId="6" type="noConversion"/>
  <conditionalFormatting sqref="K10:K52">
    <cfRule type="expression" priority="23">
      <formula>IF($J10="Menor 40%","40%")</formula>
    </cfRule>
  </conditionalFormatting>
  <conditionalFormatting sqref="L10:L52">
    <cfRule type="expression" dxfId="45" priority="3832">
      <formula>$L10=$K$57</formula>
    </cfRule>
    <cfRule type="expression" dxfId="44" priority="3831">
      <formula>$L10=$K$60</formula>
    </cfRule>
    <cfRule type="expression" dxfId="43" priority="3830">
      <formula>$L10=$K$58</formula>
    </cfRule>
    <cfRule type="expression" dxfId="42" priority="3829">
      <formula>$L10=$K$59</formula>
    </cfRule>
    <cfRule type="expression" dxfId="41" priority="3828">
      <formula>$L10=$K$60</formula>
    </cfRule>
  </conditionalFormatting>
  <conditionalFormatting sqref="S10:S54">
    <cfRule type="expression" dxfId="25" priority="35">
      <formula>$S10="Catastrofico"</formula>
    </cfRule>
    <cfRule type="expression" dxfId="24" priority="39">
      <formula>$S10="Leve"</formula>
    </cfRule>
    <cfRule type="expression" dxfId="23" priority="38">
      <formula>$S10="Menor"</formula>
    </cfRule>
    <cfRule type="expression" dxfId="22" priority="37">
      <formula>$S10="Moderado"</formula>
    </cfRule>
    <cfRule type="expression" dxfId="21" priority="36">
      <formula>$S10="Mayor"</formula>
    </cfRule>
  </conditionalFormatting>
  <conditionalFormatting sqref="T10:T54">
    <cfRule type="containsText" dxfId="20" priority="142" operator="containsText" text="EXTREMO">
      <formula>NOT(ISERROR(SEARCH("EXTREMO",T10)))</formula>
    </cfRule>
    <cfRule type="containsText" dxfId="19" priority="143" operator="containsText" text="ALTO">
      <formula>NOT(ISERROR(SEARCH("ALTO",T10)))</formula>
    </cfRule>
    <cfRule type="containsText" dxfId="18" priority="144" operator="containsText" text="MODERADO">
      <formula>NOT(ISERROR(SEARCH("MODERADO",T10)))</formula>
    </cfRule>
    <cfRule type="cellIs" dxfId="17" priority="1415" operator="between">
      <formula>#REF!</formula>
      <formula>#REF!</formula>
    </cfRule>
    <cfRule type="containsText" dxfId="12" priority="145" operator="containsText" text="BAJO">
      <formula>NOT(ISERROR(SEARCH("BAJO",T10)))</formula>
    </cfRule>
  </conditionalFormatting>
  <pageMargins left="0.70866141732283472" right="0.70866141732283472" top="0.74803149606299213" bottom="0.74803149606299213" header="0.31496062992125984" footer="0.31496062992125984"/>
  <pageSetup scale="21" orientation="landscape" r:id="rId2"/>
  <colBreaks count="1" manualBreakCount="1">
    <brk id="30" max="1048575" man="1"/>
  </colBreaks>
  <ignoredErrors>
    <ignoredError sqref="I10 I12:I15 I11" unlockedFormula="1"/>
  </ignoredErrors>
  <drawing r:id="rId3"/>
  <extLst>
    <ext xmlns:x14="http://schemas.microsoft.com/office/spreadsheetml/2009/9/main" uri="{78C0D931-6437-407d-A8EE-F0AAD7539E65}">
      <x14:conditionalFormattings>
        <x14:conditionalFormatting xmlns:xm="http://schemas.microsoft.com/office/excel/2006/main">
          <x14:cfRule type="expression" priority="89" id="{6045F1BE-472F-44F8-BE0D-1694AECABC3B}">
            <xm:f>$H10='EVALUACIÓN DE CONTROLES'!$BR$189</xm:f>
            <x14:dxf>
              <fill>
                <patternFill>
                  <bgColor rgb="FFFF0000"/>
                </patternFill>
              </fill>
            </x14:dxf>
          </x14:cfRule>
          <x14:cfRule type="expression" priority="90" id="{3E5EF6DC-0FF2-439A-B263-62129942A611}">
            <xm:f>$H10='EVALUACIÓN DE CONTROLES'!$BR$188</xm:f>
            <x14:dxf>
              <fill>
                <patternFill>
                  <bgColor rgb="FFFFC000"/>
                </patternFill>
              </fill>
            </x14:dxf>
          </x14:cfRule>
          <x14:cfRule type="expression" priority="91" id="{5586EC1D-6385-41D9-9250-94E0FD8CEBE2}">
            <xm:f>$H10='EVALUACIÓN DE CONTROLES'!$BR$187</xm:f>
            <x14:dxf>
              <fill>
                <patternFill>
                  <bgColor rgb="FFFFFF00"/>
                </patternFill>
              </fill>
            </x14:dxf>
          </x14:cfRule>
          <x14:cfRule type="expression" priority="92" id="{3D7AC72B-E066-4C71-9302-EBC19F0FBD3A}">
            <xm:f>$H10='EVALUACIÓN DE CONTROLES'!$BR$186</xm:f>
            <x14:dxf>
              <fill>
                <patternFill>
                  <bgColor rgb="FF00B050"/>
                </patternFill>
              </fill>
            </x14:dxf>
          </x14:cfRule>
          <x14:cfRule type="expression" priority="93" id="{B3F418F1-E433-49CF-AAC3-3C61EACD8FBB}">
            <xm:f>$H10='EVALUACIÓN DE CONTROLES'!$BR$185</xm:f>
            <x14:dxf>
              <fill>
                <patternFill>
                  <bgColor rgb="FF92D050"/>
                </patternFill>
              </fill>
            </x14:dxf>
          </x14:cfRule>
          <xm:sqref>H10:H52</xm:sqref>
        </x14:conditionalFormatting>
        <x14:conditionalFormatting xmlns:xm="http://schemas.microsoft.com/office/excel/2006/main">
          <x14:cfRule type="expression" priority="95" id="{7ECE2772-2B2A-46E5-B71D-8C84F1F3835A}">
            <xm:f>$J10='EVALUACIÓN DE CONTROLES'!$BR$196</xm:f>
            <x14:dxf>
              <fill>
                <patternFill>
                  <bgColor rgb="FFFFC000"/>
                </patternFill>
              </fill>
            </x14:dxf>
          </x14:cfRule>
          <x14:cfRule type="expression" priority="94" id="{9FFC95EF-B639-44C1-A2B9-6E793E9E26AB}">
            <xm:f>$J10='EVALUACIÓN DE CONTROLES'!$BR$197</xm:f>
            <x14:dxf>
              <fill>
                <patternFill>
                  <bgColor rgb="FFFF0000"/>
                </patternFill>
              </fill>
            </x14:dxf>
          </x14:cfRule>
          <x14:cfRule type="expression" priority="96" id="{BB45A9AD-7E86-4C0F-8C79-15F89A83B97A}">
            <xm:f>$J10='EVALUACIÓN DE CONTROLES'!$BR$195</xm:f>
            <x14:dxf>
              <fill>
                <patternFill>
                  <bgColor rgb="FFFFFF00"/>
                </patternFill>
              </fill>
            </x14:dxf>
          </x14:cfRule>
          <x14:cfRule type="expression" priority="97" id="{77EF8144-A9BB-4E9C-863D-387E3DF61995}">
            <xm:f>$J10='EVALUACIÓN DE CONTROLES'!$BR$194</xm:f>
            <x14:dxf>
              <fill>
                <patternFill>
                  <bgColor rgb="FF00B050"/>
                </patternFill>
              </fill>
            </x14:dxf>
          </x14:cfRule>
          <x14:cfRule type="expression" priority="98" id="{292065E0-99CB-4C89-A234-8A16DF8ECCD9}">
            <xm:f>$J10='EVALUACIÓN DE CONTROLES'!$BR$193</xm:f>
            <x14:dxf>
              <fill>
                <patternFill>
                  <bgColor rgb="FF92D050"/>
                </patternFill>
              </fill>
            </x14:dxf>
          </x14:cfRule>
          <xm:sqref>J10:J52</xm:sqref>
        </x14:conditionalFormatting>
        <x14:conditionalFormatting xmlns:xm="http://schemas.microsoft.com/office/excel/2006/main">
          <x14:cfRule type="expression" priority="99" id="{6B62DD06-203F-4D32-AB8F-8C5BAE9A2D91}">
            <xm:f>$P10='EVALUACIÓN DE CONTROLES'!$BR$206</xm:f>
            <x14:dxf>
              <fill>
                <patternFill>
                  <bgColor rgb="FFFF0000"/>
                </patternFill>
              </fill>
            </x14:dxf>
          </x14:cfRule>
          <x14:cfRule type="expression" priority="100" id="{33338645-19C4-4F9C-B13A-3CD9D30AD03B}">
            <xm:f>$P10='EVALUACIÓN DE CONTROLES'!$BR$205</xm:f>
            <x14:dxf>
              <fill>
                <patternFill>
                  <bgColor rgb="FFFFC000"/>
                </patternFill>
              </fill>
            </x14:dxf>
          </x14:cfRule>
          <x14:cfRule type="expression" priority="101" id="{CA4A7C09-FC73-4FF6-A6F8-D431A713FC24}">
            <xm:f>$P10='EVALUACIÓN DE CONTROLES'!$BR$204</xm:f>
            <x14:dxf>
              <fill>
                <patternFill>
                  <bgColor rgb="FFFFFF00"/>
                </patternFill>
              </fill>
            </x14:dxf>
          </x14:cfRule>
          <x14:cfRule type="expression" priority="102" id="{891A300D-876D-45EF-8DBF-AE4048BE5C4B}">
            <xm:f>$P10='EVALUACIÓN DE CONTROLES'!$BR$203</xm:f>
            <x14:dxf>
              <fill>
                <patternFill>
                  <bgColor rgb="FF00B050"/>
                </patternFill>
              </fill>
            </x14:dxf>
          </x14:cfRule>
          <x14:cfRule type="expression" priority="103" id="{2B2DF062-DF16-4695-817A-1FAF478BDAB4}">
            <xm:f>$P10='EVALUACIÓN DE CONTROLES'!$BR$202</xm:f>
            <x14:dxf>
              <fill>
                <patternFill>
                  <bgColor rgb="FF92D050"/>
                </patternFill>
              </fill>
            </x14:dxf>
          </x14:cfRule>
          <xm:sqref>P10:P54</xm:sqref>
        </x14:conditionalFormatting>
        <x14:conditionalFormatting xmlns:xm="http://schemas.microsoft.com/office/excel/2006/main">
          <x14:cfRule type="expression" priority="108" id="{A6852B5E-4F78-4C99-A7DD-E582A16EEBD2}">
            <xm:f>$Q10='EVALUACIÓN DE CONTROLES'!$BU$202</xm:f>
            <x14:dxf>
              <fill>
                <patternFill>
                  <bgColor rgb="FF92D050"/>
                </patternFill>
              </fill>
            </x14:dxf>
          </x14:cfRule>
          <x14:cfRule type="expression" priority="105" id="{7BEA7E41-9091-4A91-B9A7-9EBB193F5522}">
            <xm:f>$Q10='EVALUACIÓN DE CONTROLES'!$BU$205</xm:f>
            <x14:dxf>
              <fill>
                <patternFill>
                  <bgColor rgb="FFFFC000"/>
                </patternFill>
              </fill>
            </x14:dxf>
          </x14:cfRule>
          <x14:cfRule type="expression" priority="106" id="{61A0455A-7D81-461C-9C43-6FF673FA906E}">
            <xm:f>$Q10='EVALUACIÓN DE CONTROLES'!$BU$204</xm:f>
            <x14:dxf>
              <fill>
                <patternFill>
                  <bgColor rgb="FFFFFF00"/>
                </patternFill>
              </fill>
            </x14:dxf>
          </x14:cfRule>
          <x14:cfRule type="expression" priority="107" id="{08DD111D-8218-4391-B710-2AC573C8FDDF}">
            <xm:f>$Q10='EVALUACIÓN DE CONTROLES'!$BU$203</xm:f>
            <x14:dxf>
              <fill>
                <patternFill>
                  <bgColor rgb="FF00B050"/>
                </patternFill>
              </fill>
            </x14:dxf>
          </x14:cfRule>
          <xm:sqref>Q10:Q54 S10:S54</xm:sqref>
        </x14:conditionalFormatting>
        <x14:conditionalFormatting xmlns:xm="http://schemas.microsoft.com/office/excel/2006/main">
          <x14:cfRule type="expression" priority="116" id="{96C4CA51-F1F2-44D1-BAF7-B701B3E3EC8A}">
            <xm:f>$R10='EVALUACIÓN DE CONTROLES'!$BR$214</xm:f>
            <x14:dxf>
              <fill>
                <patternFill>
                  <bgColor rgb="FFFF0000"/>
                </patternFill>
              </fill>
            </x14:dxf>
          </x14:cfRule>
          <x14:cfRule type="expression" priority="117" id="{B91F4CB5-266A-4582-B066-3C7BEB5AF473}">
            <xm:f>$R10='EVALUACIÓN DE CONTROLES'!$BR$214</xm:f>
            <x14:dxf/>
          </x14:cfRule>
          <x14:cfRule type="expression" priority="118" id="{F0771231-8E25-457F-BCD7-4C541222AC88}">
            <xm:f>$R10='EVALUACIÓN DE CONTROLES'!$BR$213</xm:f>
            <x14:dxf>
              <fill>
                <patternFill>
                  <bgColor rgb="FFFFC000"/>
                </patternFill>
              </fill>
            </x14:dxf>
          </x14:cfRule>
          <x14:cfRule type="expression" priority="119" id="{85AE840C-2D8E-4792-A491-8D7DADD8F2D8}">
            <xm:f>$R10='EVALUACIÓN DE CONTROLES'!$BR$212</xm:f>
            <x14:dxf>
              <fill>
                <patternFill>
                  <bgColor rgb="FFFFFF00"/>
                </patternFill>
              </fill>
            </x14:dxf>
          </x14:cfRule>
          <x14:cfRule type="expression" priority="120" id="{265CF05A-A4B1-41E7-BD29-1A6F02E5CC21}">
            <xm:f>$R10='EVALUACIÓN DE CONTROLES'!$BR$211</xm:f>
            <x14:dxf>
              <fill>
                <patternFill>
                  <bgColor rgb="FF00B050"/>
                </patternFill>
              </fill>
            </x14:dxf>
          </x14:cfRule>
          <x14:cfRule type="expression" priority="121" id="{782BFDF1-C773-493A-BD0F-0C252406D025}">
            <xm:f>$R10='EVALUACIÓN DE CONTROLES'!$BR$210</xm:f>
            <x14:dxf>
              <fill>
                <patternFill>
                  <bgColor rgb="FF92D050"/>
                </patternFill>
              </fill>
            </x14:dxf>
          </x14:cfRule>
          <xm:sqref>R10:R54</xm:sqref>
        </x14:conditionalFormatting>
        <x14:conditionalFormatting xmlns:xm="http://schemas.microsoft.com/office/excel/2006/main">
          <x14:cfRule type="expression" priority="104" id="{4D755FAA-8078-446E-87C4-F18A14EE41BA}">
            <xm:f>$Q10='EVALUACIÓN DE CONTROLES'!$BU$206</xm:f>
            <x14:dxf>
              <fill>
                <patternFill>
                  <bgColor rgb="FFFF0000"/>
                </patternFill>
              </fill>
            </x14:dxf>
          </x14:cfRule>
          <xm:sqref>S10:S54 Q10:Q54</xm:sqref>
        </x14:conditionalFormatting>
        <x14:conditionalFormatting xmlns:xm="http://schemas.microsoft.com/office/excel/2006/main">
          <x14:cfRule type="expression" priority="1416" id="{6114460B-4BE2-487A-BACE-0A318A2AB8DA}">
            <xm:f>$L10='EVALUACIÓN DE CONTROLES'!$BU$218</xm:f>
            <x14:dxf>
              <font>
                <b val="0"/>
                <i val="0"/>
                <color auto="1"/>
              </font>
              <fill>
                <patternFill>
                  <fgColor auto="1"/>
                  <bgColor rgb="FFFFFF00"/>
                </patternFill>
              </fill>
            </x14:dxf>
          </x14:cfRule>
          <x14:cfRule type="expression" priority="1417" id="{33385A9D-AF4C-4588-B90E-99741C047CE6}">
            <xm:f>$L10='EVALUACIÓN DE CONTROLES'!$BU$217</xm:f>
            <x14:dxf>
              <font>
                <b val="0"/>
                <i val="0"/>
                <color auto="1"/>
              </font>
              <fill>
                <patternFill>
                  <fgColor auto="1"/>
                  <bgColor rgb="FF92D050"/>
                </patternFill>
              </fill>
            </x14:dxf>
          </x14:cfRule>
          <x14:cfRule type="expression" priority="1418" id="{B99011A2-1EF2-4D94-BA6A-0B853E327435}">
            <xm:f>$T10='EVALUACIÓN DE CONTROLES'!$BU$220</xm:f>
            <x14:dxf>
              <fill>
                <patternFill>
                  <bgColor rgb="FFFF0000"/>
                </patternFill>
              </fill>
            </x14:dxf>
          </x14:cfRule>
          <x14:cfRule type="expression" priority="1419" id="{B00CB1DE-6386-4A4F-B3A4-E1DFB9108098}">
            <xm:f>$T10='EVALUACIÓN DE CONTROLES'!$BU$219</xm:f>
            <x14:dxf>
              <fill>
                <patternFill>
                  <bgColor rgb="FFFFC000"/>
                </patternFill>
              </fill>
            </x14:dxf>
          </x14:cfRule>
          <x14:cfRule type="expression" priority="1421" id="{6AC47990-321A-4775-BB27-722F540C6C17}">
            <xm:f>$T10='EVALUACIÓN DE CONTROLES'!$BU$217</xm:f>
            <x14:dxf>
              <fill>
                <patternFill>
                  <bgColor rgb="FF92D050"/>
                </patternFill>
              </fill>
            </x14:dxf>
          </x14:cfRule>
          <x14:cfRule type="expression" priority="1420" id="{4A8059A7-DDB3-4FB2-A1A5-0BB6F363B5A0}">
            <xm:f>$T10='EVALUACIÓN DE CONTROLES'!$BU$218</xm:f>
            <x14:dxf>
              <fill>
                <patternFill>
                  <bgColor rgb="FFFFFF00"/>
                </patternFill>
              </fill>
            </x14:dxf>
          </x14:cfRule>
          <xm:sqref>T10:T54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'EVALUACIÓN DE CONTROLES'!$BR$181:$BR$182</xm:f>
          </x14:formula1>
          <xm:sqref>AD24 AD30 AB30 AB24 AB10:AB21 AD10:AD21 Z10:Z54 AB32:AB54 AD32:AD52</xm:sqref>
        </x14:dataValidation>
        <x14:dataValidation type="list" allowBlank="1" showInputMessage="1" showErrorMessage="1" xr:uid="{00000000-0002-0000-0100-000001000000}">
          <x14:formula1>
            <xm:f>'EVALUACIÓN DE CONTROLES'!$BS$169:$BS$172</xm:f>
          </x14:formula1>
          <xm:sqref>N10:N54</xm:sqref>
        </x14:dataValidation>
        <x14:dataValidation type="list" allowBlank="1" showInputMessage="1" showErrorMessage="1" xr:uid="{00000000-0002-0000-0100-000002000000}">
          <x14:formula1>
            <xm:f>'EVALUACIÓN DE CONTROLES'!$BU$171:$BU$173</xm:f>
          </x14:formula1>
          <xm:sqref>U10:U54</xm:sqref>
        </x14:dataValidation>
        <x14:dataValidation type="list" allowBlank="1" showInputMessage="1" showErrorMessage="1" xr:uid="{00000000-0002-0000-0100-000003000000}">
          <x14:formula1>
            <xm:f>'EVALUACIÓN DE CONTROLES'!$BR$185:$BR$189</xm:f>
          </x14:formula1>
          <xm:sqref>H10:H52</xm:sqref>
        </x14:dataValidation>
        <x14:dataValidation type="list" allowBlank="1" showInputMessage="1" showErrorMessage="1" xr:uid="{00000000-0002-0000-0100-000004000000}">
          <x14:formula1>
            <xm:f>'EVALUACIÓN DE CONTROLES'!$BQ$181:$BQ$194</xm:f>
          </x14:formula1>
          <xm:sqref>B10:B54</xm:sqref>
        </x14:dataValidation>
        <x14:dataValidation type="list" allowBlank="1" showInputMessage="1" showErrorMessage="1" xr:uid="{00000000-0002-0000-0100-000005000000}">
          <x14:formula1>
            <xm:f>'EVALUACIÓN DE CONTROLES'!$BR$193:$BR$197</xm:f>
          </x14:formula1>
          <xm:sqref>J10:J52</xm:sqref>
        </x14:dataValidation>
        <x14:dataValidation type="list" allowBlank="1" showInputMessage="1" showErrorMessage="1" xr:uid="{00000000-0002-0000-0100-000006000000}">
          <x14:formula1>
            <xm:f>'EVALUACIÓN DE CONTROLES'!$BR$202:$BR$206</xm:f>
          </x14:formula1>
          <xm:sqref>P10:P54</xm:sqref>
        </x14:dataValidation>
        <x14:dataValidation type="list" allowBlank="1" showInputMessage="1" showErrorMessage="1" xr:uid="{00000000-0002-0000-0100-000007000000}">
          <x14:formula1>
            <xm:f>'EVALUACIÓN DE CONTROLES'!$BR$210:$BR$214</xm:f>
          </x14:formula1>
          <xm:sqref>R10:R54</xm:sqref>
        </x14:dataValidation>
        <x14:dataValidation type="list" allowBlank="1" showInputMessage="1" showErrorMessage="1" xr:uid="{00000000-0002-0000-0100-000008000000}">
          <x14:formula1>
            <xm:f>'EVALUACIÓN DE CONTROLES'!$BQ$169:$BQ$176</xm:f>
          </x14:formula1>
          <xm:sqref>F10:F53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217"/>
  <sheetViews>
    <sheetView topLeftCell="A6" workbookViewId="0">
      <selection activeCell="D42" activeCellId="3" sqref="D38 D39 D40 D42"/>
    </sheetView>
  </sheetViews>
  <sheetFormatPr baseColWidth="10" defaultRowHeight="13.2" x14ac:dyDescent="0.25"/>
  <cols>
    <col min="1" max="1" width="35.77734375" customWidth="1"/>
    <col min="2" max="2" width="22.33203125" style="208" bestFit="1" customWidth="1"/>
    <col min="3" max="3" width="26.109375" customWidth="1"/>
    <col min="4" max="4" width="20.77734375" customWidth="1"/>
  </cols>
  <sheetData>
    <row r="3" spans="1:2" x14ac:dyDescent="0.25">
      <c r="A3" s="207" t="s">
        <v>221</v>
      </c>
      <c r="B3" s="208" t="s">
        <v>347</v>
      </c>
    </row>
    <row r="4" spans="1:2" x14ac:dyDescent="0.25">
      <c r="A4" t="s">
        <v>142</v>
      </c>
      <c r="B4" s="208">
        <v>3</v>
      </c>
    </row>
    <row r="5" spans="1:2" x14ac:dyDescent="0.25">
      <c r="A5" t="s">
        <v>351</v>
      </c>
      <c r="B5" s="208">
        <v>1</v>
      </c>
    </row>
    <row r="6" spans="1:2" x14ac:dyDescent="0.25">
      <c r="A6" t="s">
        <v>143</v>
      </c>
      <c r="B6" s="208">
        <v>5</v>
      </c>
    </row>
    <row r="7" spans="1:2" x14ac:dyDescent="0.25">
      <c r="A7" t="s">
        <v>144</v>
      </c>
      <c r="B7" s="208">
        <v>3</v>
      </c>
    </row>
    <row r="8" spans="1:2" x14ac:dyDescent="0.25">
      <c r="A8" t="s">
        <v>145</v>
      </c>
      <c r="B8" s="208">
        <v>2</v>
      </c>
    </row>
    <row r="9" spans="1:2" x14ac:dyDescent="0.25">
      <c r="A9" t="s">
        <v>147</v>
      </c>
      <c r="B9" s="208">
        <v>5</v>
      </c>
    </row>
    <row r="10" spans="1:2" x14ac:dyDescent="0.25">
      <c r="A10" t="s">
        <v>146</v>
      </c>
      <c r="B10" s="208">
        <v>8</v>
      </c>
    </row>
    <row r="11" spans="1:2" x14ac:dyDescent="0.25">
      <c r="A11" t="s">
        <v>126</v>
      </c>
      <c r="B11" s="208">
        <v>2</v>
      </c>
    </row>
    <row r="12" spans="1:2" x14ac:dyDescent="0.25">
      <c r="A12" t="s">
        <v>148</v>
      </c>
      <c r="B12" s="208">
        <v>4</v>
      </c>
    </row>
    <row r="13" spans="1:2" x14ac:dyDescent="0.25">
      <c r="A13" t="s">
        <v>149</v>
      </c>
      <c r="B13" s="208">
        <v>1</v>
      </c>
    </row>
    <row r="14" spans="1:2" x14ac:dyDescent="0.25">
      <c r="A14" t="s">
        <v>150</v>
      </c>
      <c r="B14" s="208">
        <v>2</v>
      </c>
    </row>
    <row r="15" spans="1:2" x14ac:dyDescent="0.25">
      <c r="A15" t="s">
        <v>151</v>
      </c>
      <c r="B15" s="208">
        <v>2</v>
      </c>
    </row>
    <row r="16" spans="1:2" x14ac:dyDescent="0.25">
      <c r="A16" t="s">
        <v>352</v>
      </c>
      <c r="B16" s="208">
        <v>5</v>
      </c>
    </row>
    <row r="17" spans="1:5" x14ac:dyDescent="0.25">
      <c r="A17" t="s">
        <v>348</v>
      </c>
    </row>
    <row r="18" spans="1:5" x14ac:dyDescent="0.25">
      <c r="A18" t="s">
        <v>222</v>
      </c>
      <c r="B18" s="208">
        <v>43</v>
      </c>
    </row>
    <row r="26" spans="1:5" ht="13.8" thickBot="1" x14ac:dyDescent="0.3"/>
    <row r="27" spans="1:5" ht="13.8" thickBot="1" x14ac:dyDescent="0.3">
      <c r="A27" s="207" t="s">
        <v>221</v>
      </c>
      <c r="B27" t="s">
        <v>593</v>
      </c>
      <c r="D27" s="213" t="s">
        <v>602</v>
      </c>
      <c r="E27" s="214" t="s">
        <v>601</v>
      </c>
    </row>
    <row r="28" spans="1:5" ht="13.8" thickBot="1" x14ac:dyDescent="0.3">
      <c r="B28">
        <v>4</v>
      </c>
      <c r="C28" t="s">
        <v>594</v>
      </c>
      <c r="D28" s="215" t="s">
        <v>50</v>
      </c>
      <c r="E28" s="216">
        <v>14</v>
      </c>
    </row>
    <row r="29" spans="1:5" ht="13.8" thickBot="1" x14ac:dyDescent="0.3">
      <c r="A29" t="s">
        <v>50</v>
      </c>
      <c r="B29">
        <v>14</v>
      </c>
      <c r="D29" s="215" t="s">
        <v>15</v>
      </c>
      <c r="E29" s="216">
        <v>29</v>
      </c>
    </row>
    <row r="30" spans="1:5" ht="13.8" thickBot="1" x14ac:dyDescent="0.3">
      <c r="A30" t="s">
        <v>15</v>
      </c>
      <c r="B30">
        <v>25</v>
      </c>
      <c r="D30" s="217" t="s">
        <v>222</v>
      </c>
      <c r="E30" s="218">
        <v>43</v>
      </c>
    </row>
    <row r="31" spans="1:5" x14ac:dyDescent="0.25">
      <c r="A31" t="s">
        <v>222</v>
      </c>
      <c r="B31">
        <v>43</v>
      </c>
    </row>
    <row r="32" spans="1:5" x14ac:dyDescent="0.25">
      <c r="B32"/>
    </row>
    <row r="33" spans="1:4" x14ac:dyDescent="0.25">
      <c r="B33"/>
    </row>
    <row r="34" spans="1:4" x14ac:dyDescent="0.25">
      <c r="B34"/>
    </row>
    <row r="35" spans="1:4" x14ac:dyDescent="0.25">
      <c r="B35"/>
    </row>
    <row r="36" spans="1:4" x14ac:dyDescent="0.25">
      <c r="B36"/>
    </row>
    <row r="37" spans="1:4" x14ac:dyDescent="0.25">
      <c r="A37" s="207" t="s">
        <v>221</v>
      </c>
      <c r="B37" s="208" t="s">
        <v>349</v>
      </c>
      <c r="C37" s="209" t="s">
        <v>595</v>
      </c>
      <c r="D37" s="210" t="s">
        <v>601</v>
      </c>
    </row>
    <row r="38" spans="1:4" x14ac:dyDescent="0.25">
      <c r="A38" t="s">
        <v>229</v>
      </c>
      <c r="B38" s="208">
        <v>2</v>
      </c>
      <c r="C38" s="179" t="s">
        <v>596</v>
      </c>
      <c r="D38" s="181">
        <v>2</v>
      </c>
    </row>
    <row r="39" spans="1:4" x14ac:dyDescent="0.25">
      <c r="A39" t="s">
        <v>223</v>
      </c>
      <c r="B39" s="208">
        <v>32</v>
      </c>
      <c r="C39" s="179" t="s">
        <v>598</v>
      </c>
      <c r="D39" s="181">
        <v>6</v>
      </c>
    </row>
    <row r="40" spans="1:4" x14ac:dyDescent="0.25">
      <c r="A40" t="s">
        <v>226</v>
      </c>
      <c r="B40" s="208">
        <v>5</v>
      </c>
      <c r="C40" s="179" t="s">
        <v>597</v>
      </c>
      <c r="D40" s="181">
        <v>5</v>
      </c>
    </row>
    <row r="41" spans="1:4" x14ac:dyDescent="0.25">
      <c r="A41" t="s">
        <v>227</v>
      </c>
      <c r="B41" s="208">
        <v>2</v>
      </c>
      <c r="C41" s="179" t="s">
        <v>599</v>
      </c>
      <c r="D41" s="181">
        <v>18</v>
      </c>
    </row>
    <row r="42" spans="1:4" x14ac:dyDescent="0.25">
      <c r="A42" t="s">
        <v>228</v>
      </c>
      <c r="B42" s="208">
        <v>2</v>
      </c>
      <c r="C42" s="179" t="s">
        <v>600</v>
      </c>
      <c r="D42" s="181">
        <v>30</v>
      </c>
    </row>
    <row r="43" spans="1:4" x14ac:dyDescent="0.25">
      <c r="A43" t="s">
        <v>348</v>
      </c>
      <c r="C43" s="211" t="s">
        <v>601</v>
      </c>
      <c r="D43" s="212">
        <f>SUM(D38:D42)</f>
        <v>61</v>
      </c>
    </row>
    <row r="44" spans="1:4" x14ac:dyDescent="0.25">
      <c r="A44" t="s">
        <v>222</v>
      </c>
      <c r="B44" s="208">
        <v>43</v>
      </c>
    </row>
    <row r="45" spans="1:4" x14ac:dyDescent="0.25">
      <c r="B45"/>
    </row>
    <row r="46" spans="1:4" x14ac:dyDescent="0.25">
      <c r="B46"/>
    </row>
    <row r="47" spans="1:4" x14ac:dyDescent="0.25">
      <c r="B47"/>
    </row>
    <row r="48" spans="1:4" x14ac:dyDescent="0.25">
      <c r="B48"/>
    </row>
    <row r="49" spans="1:16" x14ac:dyDescent="0.25">
      <c r="B49"/>
    </row>
    <row r="50" spans="1:16" x14ac:dyDescent="0.25">
      <c r="A50" s="273" t="s">
        <v>603</v>
      </c>
      <c r="B50" s="273"/>
      <c r="C50" s="273"/>
      <c r="D50" s="273"/>
      <c r="E50" s="273"/>
      <c r="F50" s="273"/>
      <c r="G50" s="273"/>
      <c r="H50" s="273"/>
      <c r="I50" s="273"/>
      <c r="J50" s="273"/>
      <c r="K50" s="273"/>
      <c r="L50" s="273"/>
      <c r="M50" s="273"/>
      <c r="N50" s="273"/>
      <c r="O50" s="273"/>
      <c r="P50" s="273"/>
    </row>
    <row r="51" spans="1:16" x14ac:dyDescent="0.25">
      <c r="A51" s="273"/>
      <c r="B51" s="273"/>
      <c r="C51" s="273"/>
      <c r="D51" s="273"/>
      <c r="E51" s="273"/>
      <c r="F51" s="273"/>
      <c r="G51" s="273"/>
      <c r="H51" s="273"/>
      <c r="I51" s="273"/>
      <c r="J51" s="273"/>
      <c r="K51" s="273"/>
      <c r="L51" s="273"/>
      <c r="M51" s="273"/>
      <c r="N51" s="273"/>
      <c r="O51" s="273"/>
      <c r="P51" s="273"/>
    </row>
    <row r="52" spans="1:16" x14ac:dyDescent="0.25">
      <c r="B52"/>
    </row>
    <row r="53" spans="1:16" x14ac:dyDescent="0.25">
      <c r="B53"/>
    </row>
    <row r="54" spans="1:16" x14ac:dyDescent="0.25">
      <c r="B54"/>
    </row>
    <row r="60" spans="1:16" x14ac:dyDescent="0.25">
      <c r="A60" s="207" t="s">
        <v>221</v>
      </c>
      <c r="B60" t="s">
        <v>347</v>
      </c>
    </row>
    <row r="61" spans="1:16" x14ac:dyDescent="0.25">
      <c r="A61" t="s">
        <v>351</v>
      </c>
      <c r="B61">
        <v>1</v>
      </c>
    </row>
    <row r="62" spans="1:16" x14ac:dyDescent="0.25">
      <c r="A62" t="s">
        <v>143</v>
      </c>
      <c r="B62">
        <v>1</v>
      </c>
    </row>
    <row r="63" spans="1:16" x14ac:dyDescent="0.25">
      <c r="A63" t="s">
        <v>144</v>
      </c>
      <c r="B63">
        <v>4</v>
      </c>
    </row>
    <row r="64" spans="1:16" x14ac:dyDescent="0.25">
      <c r="A64" t="s">
        <v>145</v>
      </c>
      <c r="B64">
        <v>1</v>
      </c>
    </row>
    <row r="65" spans="1:2" x14ac:dyDescent="0.25">
      <c r="A65" t="s">
        <v>146</v>
      </c>
      <c r="B65">
        <v>3</v>
      </c>
    </row>
    <row r="66" spans="1:2" x14ac:dyDescent="0.25">
      <c r="A66" t="s">
        <v>126</v>
      </c>
      <c r="B66">
        <v>1</v>
      </c>
    </row>
    <row r="67" spans="1:2" x14ac:dyDescent="0.25">
      <c r="A67" t="s">
        <v>148</v>
      </c>
      <c r="B67">
        <v>1</v>
      </c>
    </row>
    <row r="68" spans="1:2" x14ac:dyDescent="0.25">
      <c r="A68" t="s">
        <v>149</v>
      </c>
      <c r="B68">
        <v>1</v>
      </c>
    </row>
    <row r="69" spans="1:2" x14ac:dyDescent="0.25">
      <c r="A69" t="s">
        <v>150</v>
      </c>
      <c r="B69">
        <v>2</v>
      </c>
    </row>
    <row r="70" spans="1:2" x14ac:dyDescent="0.25">
      <c r="A70" t="s">
        <v>257</v>
      </c>
      <c r="B70">
        <v>1</v>
      </c>
    </row>
    <row r="71" spans="1:2" x14ac:dyDescent="0.25">
      <c r="A71" t="s">
        <v>352</v>
      </c>
      <c r="B71">
        <v>2</v>
      </c>
    </row>
    <row r="72" spans="1:2" hidden="1" x14ac:dyDescent="0.25">
      <c r="A72" t="s">
        <v>348</v>
      </c>
      <c r="B72"/>
    </row>
    <row r="73" spans="1:2" x14ac:dyDescent="0.25">
      <c r="A73" t="s">
        <v>222</v>
      </c>
      <c r="B73">
        <v>18</v>
      </c>
    </row>
    <row r="74" spans="1:2" x14ac:dyDescent="0.25">
      <c r="B74"/>
    </row>
    <row r="75" spans="1:2" x14ac:dyDescent="0.25">
      <c r="B75"/>
    </row>
    <row r="76" spans="1:2" x14ac:dyDescent="0.25">
      <c r="B76"/>
    </row>
    <row r="77" spans="1:2" x14ac:dyDescent="0.25">
      <c r="B77"/>
    </row>
    <row r="82" spans="1:2" x14ac:dyDescent="0.25">
      <c r="A82" s="207" t="s">
        <v>221</v>
      </c>
      <c r="B82" t="s">
        <v>604</v>
      </c>
    </row>
    <row r="83" spans="1:2" x14ac:dyDescent="0.25">
      <c r="A83" t="s">
        <v>249</v>
      </c>
      <c r="B83">
        <v>1</v>
      </c>
    </row>
    <row r="84" spans="1:2" x14ac:dyDescent="0.25">
      <c r="A84" t="s">
        <v>581</v>
      </c>
      <c r="B84">
        <v>2</v>
      </c>
    </row>
    <row r="85" spans="1:2" x14ac:dyDescent="0.25">
      <c r="A85" t="s">
        <v>588</v>
      </c>
      <c r="B85">
        <v>1</v>
      </c>
    </row>
    <row r="86" spans="1:2" x14ac:dyDescent="0.25">
      <c r="A86" t="s">
        <v>243</v>
      </c>
      <c r="B86">
        <v>1</v>
      </c>
    </row>
    <row r="87" spans="1:2" x14ac:dyDescent="0.25">
      <c r="A87" t="s">
        <v>582</v>
      </c>
      <c r="B87">
        <v>1</v>
      </c>
    </row>
    <row r="88" spans="1:2" x14ac:dyDescent="0.25">
      <c r="A88" t="s">
        <v>251</v>
      </c>
      <c r="B88">
        <v>1</v>
      </c>
    </row>
    <row r="89" spans="1:2" x14ac:dyDescent="0.25">
      <c r="A89" t="s">
        <v>587</v>
      </c>
      <c r="B89">
        <v>1</v>
      </c>
    </row>
    <row r="90" spans="1:2" x14ac:dyDescent="0.25">
      <c r="A90" t="s">
        <v>586</v>
      </c>
      <c r="B90">
        <v>1</v>
      </c>
    </row>
    <row r="91" spans="1:2" x14ac:dyDescent="0.25">
      <c r="A91" t="s">
        <v>308</v>
      </c>
      <c r="B91">
        <v>4</v>
      </c>
    </row>
    <row r="92" spans="1:2" x14ac:dyDescent="0.25">
      <c r="A92" t="s">
        <v>245</v>
      </c>
      <c r="B92">
        <v>1</v>
      </c>
    </row>
    <row r="93" spans="1:2" x14ac:dyDescent="0.25">
      <c r="A93" t="s">
        <v>584</v>
      </c>
      <c r="B93">
        <v>1</v>
      </c>
    </row>
    <row r="94" spans="1:2" x14ac:dyDescent="0.25">
      <c r="A94" t="s">
        <v>585</v>
      </c>
      <c r="B94">
        <v>1</v>
      </c>
    </row>
    <row r="95" spans="1:2" x14ac:dyDescent="0.25">
      <c r="A95" t="s">
        <v>583</v>
      </c>
      <c r="B95">
        <v>1</v>
      </c>
    </row>
    <row r="96" spans="1:2" x14ac:dyDescent="0.25">
      <c r="A96" t="s">
        <v>126</v>
      </c>
      <c r="B96">
        <v>1</v>
      </c>
    </row>
    <row r="97" spans="1:2" hidden="1" x14ac:dyDescent="0.25">
      <c r="A97" t="s">
        <v>348</v>
      </c>
      <c r="B97"/>
    </row>
    <row r="98" spans="1:2" x14ac:dyDescent="0.25">
      <c r="A98" t="s">
        <v>222</v>
      </c>
      <c r="B98">
        <v>18</v>
      </c>
    </row>
    <row r="99" spans="1:2" x14ac:dyDescent="0.25">
      <c r="B99"/>
    </row>
    <row r="111" spans="1:2" x14ac:dyDescent="0.25">
      <c r="A111" s="219" t="s">
        <v>605</v>
      </c>
    </row>
    <row r="114" spans="1:3" x14ac:dyDescent="0.25">
      <c r="A114" s="225" t="s">
        <v>606</v>
      </c>
      <c r="B114" s="225" t="s">
        <v>607</v>
      </c>
      <c r="C114" s="225" t="s">
        <v>609</v>
      </c>
    </row>
    <row r="115" spans="1:3" x14ac:dyDescent="0.25">
      <c r="A115" s="220" t="s">
        <v>16</v>
      </c>
      <c r="B115" s="221">
        <v>0</v>
      </c>
      <c r="C115" s="221">
        <v>0</v>
      </c>
    </row>
    <row r="116" spans="1:3" x14ac:dyDescent="0.25">
      <c r="A116" s="206" t="s">
        <v>51</v>
      </c>
      <c r="B116" s="221">
        <v>0</v>
      </c>
      <c r="C116" s="221">
        <v>0</v>
      </c>
    </row>
    <row r="117" spans="1:3" x14ac:dyDescent="0.25">
      <c r="A117" s="222" t="s">
        <v>15</v>
      </c>
      <c r="B117" s="221">
        <v>1</v>
      </c>
      <c r="C117" s="224">
        <f>B117*100%/2</f>
        <v>0.5</v>
      </c>
    </row>
    <row r="118" spans="1:3" x14ac:dyDescent="0.25">
      <c r="A118" s="223" t="s">
        <v>50</v>
      </c>
      <c r="B118" s="221">
        <v>1</v>
      </c>
      <c r="C118" s="224">
        <f>B118*100%/2</f>
        <v>0.5</v>
      </c>
    </row>
    <row r="119" spans="1:3" x14ac:dyDescent="0.25">
      <c r="A119" s="225" t="s">
        <v>608</v>
      </c>
      <c r="B119" s="225">
        <v>2</v>
      </c>
      <c r="C119" s="226">
        <v>1</v>
      </c>
    </row>
    <row r="123" spans="1:3" x14ac:dyDescent="0.25">
      <c r="A123" s="225" t="s">
        <v>608</v>
      </c>
      <c r="B123" s="225" t="s">
        <v>607</v>
      </c>
    </row>
    <row r="124" spans="1:3" x14ac:dyDescent="0.25">
      <c r="A124" s="227" t="s">
        <v>610</v>
      </c>
      <c r="B124" s="178">
        <v>2</v>
      </c>
    </row>
    <row r="125" spans="1:3" x14ac:dyDescent="0.25">
      <c r="A125" s="228" t="s">
        <v>611</v>
      </c>
      <c r="B125" s="178">
        <v>0</v>
      </c>
    </row>
    <row r="126" spans="1:3" x14ac:dyDescent="0.25">
      <c r="A126" s="225" t="s">
        <v>612</v>
      </c>
      <c r="B126" s="226">
        <v>1</v>
      </c>
    </row>
    <row r="140" spans="1:3" x14ac:dyDescent="0.25">
      <c r="A140" s="219" t="s">
        <v>613</v>
      </c>
    </row>
    <row r="143" spans="1:3" x14ac:dyDescent="0.25">
      <c r="A143" s="225" t="s">
        <v>606</v>
      </c>
      <c r="B143" s="225" t="s">
        <v>607</v>
      </c>
      <c r="C143" s="225" t="s">
        <v>609</v>
      </c>
    </row>
    <row r="144" spans="1:3" x14ac:dyDescent="0.25">
      <c r="A144" s="220" t="s">
        <v>16</v>
      </c>
      <c r="B144" s="221">
        <v>0</v>
      </c>
      <c r="C144" s="221">
        <v>0</v>
      </c>
    </row>
    <row r="145" spans="1:3" x14ac:dyDescent="0.25">
      <c r="A145" s="206" t="s">
        <v>51</v>
      </c>
      <c r="B145" s="221">
        <v>0</v>
      </c>
      <c r="C145" s="221">
        <v>0</v>
      </c>
    </row>
    <row r="146" spans="1:3" x14ac:dyDescent="0.25">
      <c r="A146" s="222" t="s">
        <v>15</v>
      </c>
      <c r="B146" s="221">
        <v>2</v>
      </c>
      <c r="C146" s="224">
        <f>B146*100%/6</f>
        <v>0.33333333333333331</v>
      </c>
    </row>
    <row r="147" spans="1:3" x14ac:dyDescent="0.25">
      <c r="A147" s="223" t="s">
        <v>50</v>
      </c>
      <c r="B147" s="221">
        <v>4</v>
      </c>
      <c r="C147" s="224">
        <f>B147*100%/6</f>
        <v>0.66666666666666663</v>
      </c>
    </row>
    <row r="148" spans="1:3" x14ac:dyDescent="0.25">
      <c r="A148" s="225" t="s">
        <v>608</v>
      </c>
      <c r="B148" s="225">
        <v>6</v>
      </c>
      <c r="C148" s="226">
        <v>1</v>
      </c>
    </row>
    <row r="152" spans="1:3" x14ac:dyDescent="0.25">
      <c r="A152" s="225" t="s">
        <v>608</v>
      </c>
      <c r="B152" s="225" t="s">
        <v>607</v>
      </c>
    </row>
    <row r="153" spans="1:3" x14ac:dyDescent="0.25">
      <c r="A153" s="227" t="s">
        <v>610</v>
      </c>
      <c r="B153" s="178">
        <v>6</v>
      </c>
    </row>
    <row r="154" spans="1:3" x14ac:dyDescent="0.25">
      <c r="A154" s="228" t="s">
        <v>611</v>
      </c>
      <c r="B154" s="178">
        <v>0</v>
      </c>
    </row>
    <row r="155" spans="1:3" x14ac:dyDescent="0.25">
      <c r="A155" s="225" t="s">
        <v>612</v>
      </c>
      <c r="B155" s="226">
        <v>1</v>
      </c>
    </row>
    <row r="170" spans="1:3" x14ac:dyDescent="0.25">
      <c r="A170" s="219" t="s">
        <v>614</v>
      </c>
    </row>
    <row r="173" spans="1:3" x14ac:dyDescent="0.25">
      <c r="A173" s="225" t="s">
        <v>606</v>
      </c>
      <c r="B173" s="225" t="s">
        <v>607</v>
      </c>
      <c r="C173" s="225" t="s">
        <v>609</v>
      </c>
    </row>
    <row r="174" spans="1:3" x14ac:dyDescent="0.25">
      <c r="A174" s="220" t="s">
        <v>16</v>
      </c>
      <c r="B174" s="221">
        <v>0</v>
      </c>
      <c r="C174" s="221">
        <v>0</v>
      </c>
    </row>
    <row r="175" spans="1:3" x14ac:dyDescent="0.25">
      <c r="A175" s="206" t="s">
        <v>51</v>
      </c>
      <c r="B175" s="221">
        <v>0</v>
      </c>
      <c r="C175" s="221">
        <v>0</v>
      </c>
    </row>
    <row r="176" spans="1:3" x14ac:dyDescent="0.25">
      <c r="A176" s="222" t="s">
        <v>15</v>
      </c>
      <c r="B176" s="221">
        <v>6</v>
      </c>
      <c r="C176" s="224">
        <f>B176*100%/8</f>
        <v>0.75</v>
      </c>
    </row>
    <row r="177" spans="1:3" x14ac:dyDescent="0.25">
      <c r="A177" s="223" t="s">
        <v>50</v>
      </c>
      <c r="B177" s="221">
        <v>2</v>
      </c>
      <c r="C177" s="224">
        <f>B177*100%/8</f>
        <v>0.25</v>
      </c>
    </row>
    <row r="178" spans="1:3" x14ac:dyDescent="0.25">
      <c r="A178" s="225" t="s">
        <v>608</v>
      </c>
      <c r="B178" s="225">
        <v>8</v>
      </c>
      <c r="C178" s="226">
        <v>1</v>
      </c>
    </row>
    <row r="181" spans="1:3" x14ac:dyDescent="0.25">
      <c r="A181" s="225" t="s">
        <v>608</v>
      </c>
      <c r="B181" s="225" t="s">
        <v>607</v>
      </c>
    </row>
    <row r="182" spans="1:3" x14ac:dyDescent="0.25">
      <c r="A182" s="227" t="s">
        <v>610</v>
      </c>
      <c r="B182" s="178">
        <v>8</v>
      </c>
    </row>
    <row r="183" spans="1:3" x14ac:dyDescent="0.25">
      <c r="A183" s="228" t="s">
        <v>611</v>
      </c>
      <c r="B183" s="178">
        <v>0</v>
      </c>
    </row>
    <row r="184" spans="1:3" x14ac:dyDescent="0.25">
      <c r="A184" s="225" t="s">
        <v>612</v>
      </c>
      <c r="B184" s="226">
        <v>1</v>
      </c>
    </row>
    <row r="201" spans="1:3" x14ac:dyDescent="0.25">
      <c r="A201" t="s">
        <v>599</v>
      </c>
    </row>
    <row r="204" spans="1:3" x14ac:dyDescent="0.25">
      <c r="A204" s="225" t="s">
        <v>606</v>
      </c>
      <c r="B204" s="225" t="s">
        <v>607</v>
      </c>
      <c r="C204" s="225" t="s">
        <v>609</v>
      </c>
    </row>
    <row r="205" spans="1:3" x14ac:dyDescent="0.25">
      <c r="A205" s="220" t="s">
        <v>589</v>
      </c>
      <c r="B205" s="221">
        <v>0</v>
      </c>
      <c r="C205" s="221">
        <v>0</v>
      </c>
    </row>
    <row r="206" spans="1:3" x14ac:dyDescent="0.25">
      <c r="A206" s="206" t="s">
        <v>590</v>
      </c>
      <c r="B206" s="221">
        <v>5</v>
      </c>
      <c r="C206" s="224">
        <f>B206*100%/18</f>
        <v>0.27777777777777779</v>
      </c>
    </row>
    <row r="207" spans="1:3" x14ac:dyDescent="0.25">
      <c r="A207" s="222" t="s">
        <v>15</v>
      </c>
      <c r="B207" s="221">
        <v>12</v>
      </c>
      <c r="C207" s="224">
        <f>B207*100%/18</f>
        <v>0.66666666666666663</v>
      </c>
    </row>
    <row r="208" spans="1:3" x14ac:dyDescent="0.25">
      <c r="A208" s="223" t="s">
        <v>591</v>
      </c>
      <c r="B208" s="221">
        <v>1</v>
      </c>
      <c r="C208" s="224">
        <f>B208*100%/18</f>
        <v>5.5555555555555552E-2</v>
      </c>
    </row>
    <row r="209" spans="1:3" x14ac:dyDescent="0.25">
      <c r="A209" s="225" t="s">
        <v>608</v>
      </c>
      <c r="B209" s="225">
        <v>18</v>
      </c>
      <c r="C209" s="226">
        <v>1</v>
      </c>
    </row>
    <row r="214" spans="1:3" x14ac:dyDescent="0.25">
      <c r="A214" s="225" t="s">
        <v>608</v>
      </c>
      <c r="B214" s="225" t="s">
        <v>607</v>
      </c>
    </row>
    <row r="215" spans="1:3" x14ac:dyDescent="0.25">
      <c r="A215" s="227" t="s">
        <v>610</v>
      </c>
      <c r="B215" s="178">
        <v>18</v>
      </c>
    </row>
    <row r="216" spans="1:3" x14ac:dyDescent="0.25">
      <c r="A216" s="228" t="s">
        <v>611</v>
      </c>
      <c r="B216" s="178">
        <v>0</v>
      </c>
    </row>
    <row r="217" spans="1:3" x14ac:dyDescent="0.25">
      <c r="A217" s="225" t="s">
        <v>612</v>
      </c>
      <c r="B217" s="226">
        <v>1</v>
      </c>
    </row>
  </sheetData>
  <mergeCells count="1">
    <mergeCell ref="A50:P51"/>
  </mergeCell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CF235"/>
  <sheetViews>
    <sheetView zoomScaleNormal="100" workbookViewId="0">
      <selection activeCell="J9" sqref="J9"/>
    </sheetView>
  </sheetViews>
  <sheetFormatPr baseColWidth="10" defaultColWidth="12" defaultRowHeight="15.6" x14ac:dyDescent="0.25"/>
  <cols>
    <col min="1" max="1" width="17" style="106" customWidth="1"/>
    <col min="2" max="2" width="24.6640625" style="106" customWidth="1"/>
    <col min="3" max="3" width="19.44140625" style="106" customWidth="1"/>
    <col min="4" max="4" width="18.109375" style="106" customWidth="1"/>
    <col min="5" max="6" width="12" style="106"/>
    <col min="7" max="7" width="28" style="106" customWidth="1"/>
    <col min="8" max="8" width="16.6640625" style="106" customWidth="1"/>
    <col min="9" max="9" width="15.33203125" style="106" customWidth="1"/>
    <col min="10" max="10" width="12" style="106"/>
    <col min="11" max="11" width="18" style="106" customWidth="1"/>
    <col min="12" max="12" width="25.6640625" style="106" customWidth="1"/>
    <col min="13" max="13" width="13.6640625" style="106" customWidth="1"/>
    <col min="14" max="14" width="15.33203125" style="106" customWidth="1"/>
    <col min="15" max="16" width="12" style="106"/>
    <col min="17" max="17" width="28.77734375" style="106" customWidth="1"/>
    <col min="18" max="18" width="14.6640625" style="106" customWidth="1"/>
    <col min="19" max="19" width="17.109375" style="106" customWidth="1"/>
    <col min="20" max="20" width="12" style="106"/>
    <col min="21" max="21" width="19.44140625" style="106" customWidth="1"/>
    <col min="22" max="22" width="26" style="106" customWidth="1"/>
    <col min="23" max="23" width="13.44140625" style="106" customWidth="1"/>
    <col min="24" max="24" width="15.33203125" style="106" customWidth="1"/>
    <col min="25" max="25" width="12" style="106"/>
    <col min="26" max="26" width="21.6640625" style="106" customWidth="1"/>
    <col min="27" max="27" width="21.33203125" style="106" customWidth="1"/>
    <col min="28" max="29" width="14" style="106" customWidth="1"/>
    <col min="30" max="30" width="12" style="106"/>
    <col min="31" max="31" width="15.6640625" style="106" customWidth="1"/>
    <col min="32" max="32" width="26.44140625" style="106" customWidth="1"/>
    <col min="33" max="33" width="13.44140625" style="106" customWidth="1"/>
    <col min="34" max="34" width="19" style="106" customWidth="1"/>
    <col min="35" max="35" width="12" style="106"/>
    <col min="36" max="36" width="18" style="106" customWidth="1"/>
    <col min="37" max="37" width="26.33203125" style="106" customWidth="1"/>
    <col min="38" max="38" width="17.44140625" style="106" customWidth="1"/>
    <col min="39" max="39" width="18.109375" style="106" customWidth="1"/>
    <col min="40" max="40" width="12" style="106"/>
    <col min="41" max="41" width="16.44140625" style="106" customWidth="1"/>
    <col min="42" max="42" width="28" style="106" customWidth="1"/>
    <col min="43" max="43" width="27.6640625" style="106" customWidth="1"/>
    <col min="44" max="44" width="14.77734375" style="106" customWidth="1"/>
    <col min="45" max="45" width="12" style="106"/>
    <col min="46" max="46" width="19.77734375" style="106" customWidth="1"/>
    <col min="47" max="47" width="23.6640625" style="106" customWidth="1"/>
    <col min="48" max="48" width="19.109375" style="106" customWidth="1"/>
    <col min="49" max="50" width="12" style="106"/>
    <col min="51" max="51" width="18.77734375" style="106" customWidth="1"/>
    <col min="52" max="52" width="26" style="106" customWidth="1"/>
    <col min="53" max="53" width="21.109375" style="106" customWidth="1"/>
    <col min="54" max="54" width="16.109375" style="106" customWidth="1"/>
    <col min="55" max="55" width="12" style="106"/>
    <col min="56" max="56" width="18" style="106" customWidth="1"/>
    <col min="57" max="57" width="23.77734375" style="106" customWidth="1"/>
    <col min="58" max="58" width="16.6640625" style="106" customWidth="1"/>
    <col min="59" max="59" width="16.77734375" style="106" customWidth="1"/>
    <col min="60" max="60" width="12" style="106"/>
    <col min="61" max="61" width="19.44140625" style="106" customWidth="1"/>
    <col min="62" max="62" width="23.77734375" style="106" customWidth="1"/>
    <col min="63" max="63" width="14" style="106" customWidth="1"/>
    <col min="64" max="64" width="16.109375" style="106" customWidth="1"/>
    <col min="65" max="65" width="12" style="106"/>
    <col min="66" max="66" width="16.109375" style="106" customWidth="1"/>
    <col min="67" max="67" width="25.109375" style="106" bestFit="1" customWidth="1"/>
    <col min="68" max="68" width="15.6640625" style="106" customWidth="1"/>
    <col min="69" max="69" width="65.44140625" style="106" customWidth="1"/>
    <col min="70" max="70" width="12" style="106"/>
    <col min="71" max="71" width="18.77734375" style="106" customWidth="1"/>
    <col min="72" max="72" width="25.44140625" style="106" customWidth="1"/>
    <col min="73" max="73" width="12" style="106"/>
    <col min="74" max="74" width="15.33203125" style="106" customWidth="1"/>
    <col min="75" max="75" width="12" style="106"/>
    <col min="76" max="76" width="19" style="106" customWidth="1"/>
    <col min="77" max="77" width="24.109375" style="106" customWidth="1"/>
    <col min="78" max="78" width="16.44140625" style="106" customWidth="1"/>
    <col min="79" max="79" width="15.44140625" style="106" customWidth="1"/>
    <col min="80" max="81" width="12" style="106"/>
    <col min="82" max="82" width="25.6640625" style="106" customWidth="1"/>
    <col min="83" max="83" width="15.33203125" style="106" customWidth="1"/>
    <col min="84" max="84" width="21.44140625" style="106" customWidth="1"/>
    <col min="85" max="16384" width="12" style="106"/>
  </cols>
  <sheetData>
    <row r="1" spans="1:84" s="84" customFormat="1" ht="22.8" x14ac:dyDescent="0.25">
      <c r="A1" s="283" t="s">
        <v>478</v>
      </c>
      <c r="B1" s="284"/>
      <c r="C1" s="284"/>
      <c r="D1" s="284"/>
      <c r="E1" s="284"/>
      <c r="F1" s="284"/>
      <c r="G1" s="284"/>
      <c r="H1" s="284"/>
      <c r="I1" s="284"/>
      <c r="J1" s="284"/>
      <c r="K1" s="284"/>
      <c r="L1" s="284"/>
      <c r="M1" s="284"/>
      <c r="N1" s="284"/>
      <c r="O1" s="284"/>
      <c r="P1" s="284"/>
      <c r="Q1" s="284"/>
      <c r="R1" s="284"/>
      <c r="S1" s="284"/>
      <c r="T1" s="284"/>
      <c r="U1" s="284"/>
      <c r="V1" s="284"/>
      <c r="W1" s="83"/>
      <c r="X1" s="285"/>
      <c r="Y1" s="285"/>
      <c r="Z1" s="286"/>
      <c r="AA1" s="83"/>
    </row>
    <row r="2" spans="1:84" s="86" customFormat="1" ht="22.8" x14ac:dyDescent="0.25">
      <c r="A2" s="287" t="s">
        <v>10</v>
      </c>
      <c r="B2" s="288"/>
      <c r="C2" s="288"/>
      <c r="D2" s="288"/>
      <c r="E2" s="288"/>
      <c r="F2" s="288"/>
      <c r="G2" s="288"/>
      <c r="H2" s="288"/>
      <c r="I2" s="288"/>
      <c r="J2" s="288"/>
      <c r="K2" s="288"/>
      <c r="L2" s="288"/>
      <c r="M2" s="288"/>
      <c r="N2" s="288"/>
      <c r="O2" s="288"/>
      <c r="P2" s="288"/>
      <c r="Q2" s="288"/>
      <c r="R2" s="288"/>
      <c r="S2" s="288"/>
      <c r="T2" s="288"/>
      <c r="U2" s="288"/>
      <c r="V2" s="288"/>
      <c r="W2" s="85"/>
      <c r="X2" s="285"/>
      <c r="Y2" s="285"/>
      <c r="Z2" s="286"/>
      <c r="AA2" s="83"/>
    </row>
    <row r="3" spans="1:84" s="86" customFormat="1" ht="22.8" x14ac:dyDescent="0.25">
      <c r="A3" s="287" t="s">
        <v>479</v>
      </c>
      <c r="B3" s="288"/>
      <c r="C3" s="288"/>
      <c r="D3" s="288"/>
      <c r="E3" s="288"/>
      <c r="F3" s="288"/>
      <c r="G3" s="288"/>
      <c r="H3" s="288"/>
      <c r="I3" s="288"/>
      <c r="J3" s="288"/>
      <c r="K3" s="288"/>
      <c r="L3" s="288"/>
      <c r="M3" s="288"/>
      <c r="N3" s="288"/>
      <c r="O3" s="288"/>
      <c r="P3" s="288"/>
      <c r="Q3" s="288"/>
      <c r="R3" s="288"/>
      <c r="S3" s="288"/>
      <c r="T3" s="288"/>
      <c r="U3" s="288"/>
      <c r="V3" s="288"/>
      <c r="W3" s="85"/>
      <c r="X3" s="285"/>
      <c r="Y3" s="285"/>
      <c r="Z3" s="286"/>
      <c r="AA3" s="83"/>
    </row>
    <row r="5" spans="1:84" ht="21" x14ac:dyDescent="0.25">
      <c r="A5" s="289" t="s">
        <v>89</v>
      </c>
      <c r="B5" s="289"/>
      <c r="C5" s="289"/>
      <c r="D5" s="289"/>
      <c r="E5" s="289"/>
      <c r="F5" s="289"/>
    </row>
    <row r="7" spans="1:84" x14ac:dyDescent="0.25">
      <c r="A7" s="276" t="s">
        <v>117</v>
      </c>
      <c r="B7" s="276"/>
      <c r="C7" s="276"/>
      <c r="D7" s="276"/>
      <c r="E7" s="107"/>
      <c r="F7" s="276" t="s">
        <v>118</v>
      </c>
      <c r="G7" s="276"/>
      <c r="H7" s="276"/>
      <c r="I7" s="276"/>
      <c r="K7" s="276" t="s">
        <v>119</v>
      </c>
      <c r="L7" s="276"/>
      <c r="M7" s="276"/>
      <c r="N7" s="276"/>
      <c r="P7" s="276" t="s">
        <v>120</v>
      </c>
      <c r="Q7" s="276"/>
      <c r="R7" s="276"/>
      <c r="S7" s="276"/>
      <c r="U7" s="276" t="s">
        <v>98</v>
      </c>
      <c r="V7" s="276"/>
      <c r="W7" s="276"/>
      <c r="X7" s="276"/>
      <c r="Z7" s="276" t="s">
        <v>99</v>
      </c>
      <c r="AA7" s="276"/>
      <c r="AB7" s="276"/>
      <c r="AC7" s="276"/>
      <c r="AE7" s="276" t="s">
        <v>100</v>
      </c>
      <c r="AF7" s="276"/>
      <c r="AG7" s="276"/>
      <c r="AH7" s="276"/>
      <c r="AJ7" s="276" t="s">
        <v>101</v>
      </c>
      <c r="AK7" s="276"/>
      <c r="AL7" s="276"/>
      <c r="AM7" s="276"/>
      <c r="AO7" s="276" t="s">
        <v>102</v>
      </c>
      <c r="AP7" s="276"/>
      <c r="AQ7" s="276"/>
      <c r="AR7" s="276"/>
      <c r="AT7" s="276" t="s">
        <v>103</v>
      </c>
      <c r="AU7" s="276"/>
      <c r="AV7" s="276"/>
      <c r="AW7" s="276"/>
      <c r="AY7" s="276" t="s">
        <v>104</v>
      </c>
      <c r="AZ7" s="276"/>
      <c r="BA7" s="276"/>
      <c r="BB7" s="276"/>
      <c r="BD7" s="276" t="s">
        <v>105</v>
      </c>
      <c r="BE7" s="276"/>
      <c r="BF7" s="276"/>
      <c r="BG7" s="276"/>
      <c r="BI7" s="276" t="s">
        <v>106</v>
      </c>
      <c r="BJ7" s="276"/>
      <c r="BK7" s="276"/>
      <c r="BL7" s="276"/>
      <c r="BN7" s="276" t="s">
        <v>107</v>
      </c>
      <c r="BO7" s="276"/>
      <c r="BP7" s="276"/>
      <c r="BQ7" s="276"/>
      <c r="BS7" s="276" t="s">
        <v>108</v>
      </c>
      <c r="BT7" s="276"/>
      <c r="BU7" s="276"/>
      <c r="BV7" s="276"/>
      <c r="BX7" s="276" t="s">
        <v>109</v>
      </c>
      <c r="BY7" s="276"/>
      <c r="BZ7" s="276"/>
      <c r="CA7" s="276"/>
      <c r="CC7" s="276" t="s">
        <v>110</v>
      </c>
      <c r="CD7" s="276"/>
      <c r="CE7" s="276"/>
      <c r="CF7" s="276"/>
    </row>
    <row r="8" spans="1:84" s="109" customFormat="1" ht="58.5" customHeight="1" x14ac:dyDescent="0.25">
      <c r="A8" s="277" t="str">
        <f>'MATRIZ DE RIESGOS DE PROCESOS'!D10</f>
        <v>Incumplimiento de metas del plan estratégico y plan de gerencia</v>
      </c>
      <c r="B8" s="277"/>
      <c r="C8" s="277"/>
      <c r="D8" s="277"/>
      <c r="E8" s="108"/>
      <c r="F8" s="277" t="str">
        <f>'MATRIZ DE RIESGOS DE PROCESOS'!D11</f>
        <v xml:space="preserve">No aplicación de las directrices para gestión de los riesgos </v>
      </c>
      <c r="G8" s="277"/>
      <c r="H8" s="277"/>
      <c r="I8" s="277"/>
      <c r="K8" s="277" t="str">
        <f>'MATRIZ DE RIESGOS DE PROCESOS'!D12</f>
        <v>No aceptación y cofinanciación de nuevos proyectos de movilidad formulados por la entidad</v>
      </c>
      <c r="L8" s="277"/>
      <c r="M8" s="277"/>
      <c r="N8" s="277"/>
      <c r="P8" s="277" t="str">
        <f>'MATRIZ DE RIESGOS DE PROCESOS'!D13</f>
        <v>Estudios y diseños sin el cumplimiento de especificaciones, requisitos y normativa vigente.</v>
      </c>
      <c r="Q8" s="277"/>
      <c r="R8" s="277"/>
      <c r="S8" s="277"/>
      <c r="U8" s="277" t="str">
        <f>'MATRIZ DE RIESGOS DE PROCESOS'!D14</f>
        <v>Extemporaneidad en la entrega de los productos de diseños fase III</v>
      </c>
      <c r="V8" s="277"/>
      <c r="W8" s="277"/>
      <c r="X8" s="277"/>
      <c r="Z8" s="277" t="str">
        <f>'MATRIZ DE RIESGOS DE PROCESOS'!D15</f>
        <v>Incumplimiento de los tiempos en  la expedición de las licencias y permisos por parte de las entidades competentes.</v>
      </c>
      <c r="AA8" s="277"/>
      <c r="AB8" s="277"/>
      <c r="AC8" s="277"/>
      <c r="AE8" s="277" t="str">
        <f>'MATRIZ DE RIESGOS DE PROCESOS'!D16</f>
        <v xml:space="preserve"> Incumplimiento  en la programación, para la  ejecución y la  Construcción de proyectos de infraestructura. </v>
      </c>
      <c r="AF8" s="277"/>
      <c r="AG8" s="277"/>
      <c r="AH8" s="277"/>
      <c r="AJ8" s="277" t="str">
        <f>'MATRIZ DE RIESGOS DE PROCESOS'!D17</f>
        <v>Fuga de conocimiento de la entidad</v>
      </c>
      <c r="AK8" s="277"/>
      <c r="AL8" s="277"/>
      <c r="AM8" s="277"/>
      <c r="AO8" s="277" t="str">
        <f>'MATRIZ DE RIESGOS DE PROCESOS'!D18</f>
        <v>Cálculos erróneos en la liquidación de la nomina</v>
      </c>
      <c r="AP8" s="277"/>
      <c r="AQ8" s="277"/>
      <c r="AR8" s="277"/>
      <c r="AT8" s="277" t="str">
        <f>'MATRIZ DE RIESGOS DE PROCESOS'!D19</f>
        <v>Insatisfacción del personal respecto a la implementación del Programa de incentivos y reconocimientos.</v>
      </c>
      <c r="AU8" s="277"/>
      <c r="AV8" s="277"/>
      <c r="AW8" s="277"/>
      <c r="AY8" s="277" t="str">
        <f>'MATRIZ DE RIESGOS DE PROCESOS'!D20</f>
        <v>Incumplimiento de alguna de las actividades criticas de bienestar laboral (ligadas al cumplimiento legal)</v>
      </c>
      <c r="AZ8" s="277"/>
      <c r="BA8" s="277"/>
      <c r="BB8" s="277"/>
      <c r="BD8" s="277" t="str">
        <f>'MATRIZ DE RIESGOS DE PROCESOS'!D23</f>
        <v>Respuesta de PQRDS fuera de los términos de ley</v>
      </c>
      <c r="BE8" s="277"/>
      <c r="BF8" s="277"/>
      <c r="BG8" s="277"/>
      <c r="BI8" s="277" t="str">
        <f>'MATRIZ DE RIESGOS DE PROCESOS'!E16</f>
        <v>Posibilidad de afectación reputacional o económicas por planear y viabilizar obras, orientando resultados en favor de intereses de terceros.</v>
      </c>
      <c r="BJ8" s="277"/>
      <c r="BK8" s="277"/>
      <c r="BL8" s="277"/>
      <c r="BN8" s="277" t="e">
        <f>#REF!</f>
        <v>#REF!</v>
      </c>
      <c r="BO8" s="277"/>
      <c r="BP8" s="277"/>
      <c r="BQ8" s="277"/>
      <c r="BS8" s="277" t="str">
        <f>'MATRIZ DE RIESGOS DE PROCESOS'!E17</f>
        <v>Posibilidad de Afectación reputacional por perdida debido a la fuga de conocimiento de la entidad</v>
      </c>
      <c r="BT8" s="277"/>
      <c r="BU8" s="277"/>
      <c r="BV8" s="277"/>
      <c r="BX8" s="277" t="e">
        <f>'MATRIZ DE RIESGOS DE PROCESOS'!#REF!</f>
        <v>#REF!</v>
      </c>
      <c r="BY8" s="277"/>
      <c r="BZ8" s="277"/>
      <c r="CA8" s="277"/>
      <c r="CC8" s="277" t="e">
        <f>#REF!</f>
        <v>#REF!</v>
      </c>
      <c r="CD8" s="277"/>
      <c r="CE8" s="277"/>
      <c r="CF8" s="277"/>
    </row>
    <row r="9" spans="1:84" s="109" customFormat="1" x14ac:dyDescent="0.25">
      <c r="A9" s="280" t="s">
        <v>127</v>
      </c>
      <c r="B9" s="281"/>
      <c r="C9" s="281"/>
      <c r="D9" s="282"/>
      <c r="E9" s="108"/>
      <c r="F9" s="280" t="s">
        <v>127</v>
      </c>
      <c r="G9" s="281"/>
      <c r="H9" s="281"/>
      <c r="I9" s="282"/>
      <c r="K9" s="280" t="s">
        <v>127</v>
      </c>
      <c r="L9" s="281"/>
      <c r="M9" s="281"/>
      <c r="N9" s="282"/>
      <c r="P9" s="280" t="s">
        <v>127</v>
      </c>
      <c r="Q9" s="281"/>
      <c r="R9" s="281"/>
      <c r="S9" s="282"/>
      <c r="U9" s="280" t="s">
        <v>127</v>
      </c>
      <c r="V9" s="281"/>
      <c r="W9" s="281"/>
      <c r="X9" s="282"/>
      <c r="Z9" s="280" t="s">
        <v>127</v>
      </c>
      <c r="AA9" s="281"/>
      <c r="AB9" s="281"/>
      <c r="AC9" s="282"/>
      <c r="AE9" s="280" t="s">
        <v>127</v>
      </c>
      <c r="AF9" s="281"/>
      <c r="AG9" s="281"/>
      <c r="AH9" s="282"/>
      <c r="AJ9" s="280" t="s">
        <v>127</v>
      </c>
      <c r="AK9" s="281"/>
      <c r="AL9" s="281"/>
      <c r="AM9" s="282"/>
      <c r="AO9" s="280" t="s">
        <v>127</v>
      </c>
      <c r="AP9" s="281"/>
      <c r="AQ9" s="281"/>
      <c r="AR9" s="282"/>
      <c r="AT9" s="280" t="s">
        <v>127</v>
      </c>
      <c r="AU9" s="281"/>
      <c r="AV9" s="281"/>
      <c r="AW9" s="282"/>
      <c r="AY9" s="280" t="s">
        <v>127</v>
      </c>
      <c r="AZ9" s="281"/>
      <c r="BA9" s="281"/>
      <c r="BB9" s="282"/>
      <c r="BD9" s="280" t="s">
        <v>127</v>
      </c>
      <c r="BE9" s="281"/>
      <c r="BF9" s="281"/>
      <c r="BG9" s="282"/>
      <c r="BI9" s="280" t="s">
        <v>127</v>
      </c>
      <c r="BJ9" s="281"/>
      <c r="BK9" s="281"/>
      <c r="BL9" s="282"/>
      <c r="BN9" s="280" t="s">
        <v>127</v>
      </c>
      <c r="BO9" s="281"/>
      <c r="BP9" s="281"/>
      <c r="BQ9" s="282"/>
      <c r="BS9" s="280" t="s">
        <v>127</v>
      </c>
      <c r="BT9" s="281"/>
      <c r="BU9" s="281"/>
      <c r="BV9" s="282"/>
      <c r="BX9" s="280" t="s">
        <v>127</v>
      </c>
      <c r="BY9" s="281"/>
      <c r="BZ9" s="281"/>
      <c r="CA9" s="282"/>
      <c r="CC9" s="280" t="s">
        <v>127</v>
      </c>
      <c r="CD9" s="281"/>
      <c r="CE9" s="281"/>
      <c r="CF9" s="282"/>
    </row>
    <row r="10" spans="1:84" s="109" customFormat="1" ht="76.5" customHeight="1" x14ac:dyDescent="0.25">
      <c r="A10" s="280" t="str">
        <f>'MATRIZ DE RIESGOS DE PROCESOS'!M10</f>
        <v>Vinculación de la entidad en la elaboración de los planes de desarrollo de los municipios socios.
Gestión de recursos financieros de la entidad a través de otras fuentes de financiamiento.</v>
      </c>
      <c r="B10" s="281"/>
      <c r="C10" s="281"/>
      <c r="D10" s="282"/>
      <c r="E10" s="108"/>
      <c r="F10" s="280" t="str">
        <f>'MATRIZ DE RIESGOS DE PROCESOS'!M11</f>
        <v>Acompañamiento interno y externo a los procesos para la identificación y valoración de riesgos
Aplicación de metodologías vigentes para la gestión de riesgos
Identificación de riesgos desde diferentes frentes de trabajo en la entidad (Gestión, corrupción, daño antijurídico, SST)</v>
      </c>
      <c r="G10" s="281"/>
      <c r="H10" s="281"/>
      <c r="I10" s="282"/>
      <c r="K10" s="280" t="str">
        <f>'MATRIZ DE RIESGOS DE PROCESOS'!M12</f>
        <v>Gestión institucional para la viabilizarían  de nuevos  proyectos
Participación en la estructuración de los planes de desarrollo de los municipios socios para gestionar recursos en los cambios de gobierno</v>
      </c>
      <c r="L10" s="281"/>
      <c r="M10" s="281"/>
      <c r="N10" s="282"/>
      <c r="P10" s="280" t="str">
        <f>'MATRIZ DE RIESGOS DE PROCESOS'!M13</f>
        <v>Interventoría y supervisión de contratos
Clara definición de las especificaciones técnicas y jurídicas del servicio a contratar
Mesas de trabajo para resolver las diferencias con el contratistas
Hacer efectivas pólizas de calidad asociadas al contrato</v>
      </c>
      <c r="Q10" s="281"/>
      <c r="R10" s="281"/>
      <c r="S10" s="282"/>
      <c r="U10" s="280" t="str">
        <f>'MATRIZ DE RIESGOS DE PROCESOS'!M14</f>
        <v>Seguimiento y supervisión a los contratos por parte de la entidad
Contratación de interventoría para seguimiento al contrato de diseño
Definición clara de los alcances 
Informar a las entidades que corresponda, sobre el inicio de los diseños y solicitar su acompañamiento</v>
      </c>
      <c r="V10" s="281"/>
      <c r="W10" s="281"/>
      <c r="X10" s="282"/>
      <c r="Z10" s="280" t="str">
        <f>'MATRIZ DE RIESGOS DE PROCESOS'!M15</f>
        <v>Entrega de información completa y oportuna por parte de la entidad
Socializar proyecto antes de iniciar la gestión del tramite a las entidades que expiden dichas licencias
Socializar cronograma de ejecución del proyecto a las entidades competentes en la expedición de licencias y permisos
Socialización a la comunidad de los proyectos</v>
      </c>
      <c r="AA10" s="281"/>
      <c r="AB10" s="281"/>
      <c r="AC10" s="282"/>
      <c r="AE10" s="280" t="str">
        <f>'MATRIZ DE RIESGOS DE PROCESOS'!M16</f>
        <v>Seguimiento y supervisión a los contratos por parte de la entidad
Contratación de interventoría para seguimiento al contrato de diseño
Socialización a la comunidad de los proyectos
Socializar proyecto de construcción a los constructores e interventores</v>
      </c>
      <c r="AF10" s="281"/>
      <c r="AG10" s="281"/>
      <c r="AH10" s="282"/>
      <c r="AJ10" s="280" t="str">
        <f>'MATRIZ DE RIESGOS DE PROCESOS'!M17</f>
        <v xml:space="preserve">Entrega de informe de gestión por parte de los Directores y por profesionales de nivel critico que salen de la entidad
</v>
      </c>
      <c r="AK10" s="281"/>
      <c r="AL10" s="281"/>
      <c r="AM10" s="282"/>
      <c r="AO10" s="280" t="str">
        <f>'MATRIZ DE RIESGOS DE PROCESOS'!M18</f>
        <v>La liquidación de la nomina es revisada y aprobada por el profesional de talento Humano, posteriormente por el profesional contador y la dirección financiara, y finalmente por la gerencia.</v>
      </c>
      <c r="AP10" s="281"/>
      <c r="AQ10" s="281"/>
      <c r="AR10" s="282"/>
      <c r="AT10" s="280" t="str">
        <f>'MATRIZ DE RIESGOS DE PROCESOS'!M19</f>
        <v>Se realiza validación de los soportes para el programa Metroplús contigo y sé feliz.
Se cuenta con una matriz de control con relación a los tiquetes "se feliz".
Entrega de solicitud por parte de funcionarios con facturas y certificados de asistencia a los cursos realizados y se aprueba por parte del profesional de talento humano el incentivo económico.</v>
      </c>
      <c r="AU10" s="281"/>
      <c r="AV10" s="281"/>
      <c r="AW10" s="282"/>
      <c r="AY10" s="280" t="str">
        <f>'MATRIZ DE RIESGOS DE PROCESOS'!M20</f>
        <v>Plan de bienestar formulado con cronograma
Proyección financiera del presupuesto</v>
      </c>
      <c r="AZ10" s="281"/>
      <c r="BA10" s="281"/>
      <c r="BB10" s="282"/>
      <c r="BD10" s="280" t="str">
        <f>'MATRIZ DE RIESGOS DE PROCESOS'!M21</f>
        <v>Plan de trabajo anual SST</v>
      </c>
      <c r="BE10" s="281"/>
      <c r="BF10" s="281"/>
      <c r="BG10" s="282"/>
      <c r="BI10" s="280" t="str">
        <f>'MATRIZ DE RIESGOS DE PROCESOS'!M22</f>
        <v>Estudio y caracterización de la zona de intervención
Relacionamiento constante de los profesionales sociales con la comunidad</v>
      </c>
      <c r="BJ10" s="281"/>
      <c r="BK10" s="281"/>
      <c r="BL10" s="282"/>
      <c r="BN10" s="280" t="str">
        <f>'MATRIZ DE RIESGOS DE PROCESOS'!M24</f>
        <v xml:space="preserve">Atención de medios de comunicación por los voceros oficiales
Envío de boletines de prensa y material audiovisual con la información oficial
Anticiparse a la agenda noticiosa
Realizar solicitudes de aclaración a los periodistas.     Estrategias de comunicación interna y capacitaciones para dar a conocer los  proyectos,  planes y procesos de la entidad.                        </v>
      </c>
      <c r="BO10" s="281"/>
      <c r="BP10" s="281"/>
      <c r="BQ10" s="282"/>
      <c r="BS10" s="280" t="str">
        <f>'MATRIZ DE RIESGOS DE PROCESOS'!M17</f>
        <v xml:space="preserve">Entrega de informe de gestión por parte de los Directores y por profesionales de nivel critico que salen de la entidad
</v>
      </c>
      <c r="BT10" s="281"/>
      <c r="BU10" s="281"/>
      <c r="BV10" s="282"/>
      <c r="BX10" s="280" t="e">
        <f>'MATRIZ DE RIESGOS DE PROCESOS'!#REF!</f>
        <v>#REF!</v>
      </c>
      <c r="BY10" s="281"/>
      <c r="BZ10" s="281"/>
      <c r="CA10" s="282"/>
      <c r="CC10" s="280" t="e">
        <f>#REF!</f>
        <v>#REF!</v>
      </c>
      <c r="CD10" s="281"/>
      <c r="CE10" s="281"/>
      <c r="CF10" s="282"/>
    </row>
    <row r="11" spans="1:84" ht="31.2" x14ac:dyDescent="0.25">
      <c r="A11" s="279"/>
      <c r="B11" s="279"/>
      <c r="C11" s="110" t="s">
        <v>93</v>
      </c>
      <c r="D11" s="111" t="s">
        <v>94</v>
      </c>
      <c r="F11" s="279"/>
      <c r="G11" s="279"/>
      <c r="H11" s="110" t="s">
        <v>93</v>
      </c>
      <c r="I11" s="111" t="s">
        <v>94</v>
      </c>
      <c r="K11" s="279"/>
      <c r="L11" s="279"/>
      <c r="M11" s="110" t="s">
        <v>93</v>
      </c>
      <c r="N11" s="111" t="s">
        <v>94</v>
      </c>
      <c r="P11" s="279"/>
      <c r="Q11" s="279"/>
      <c r="R11" s="110" t="s">
        <v>93</v>
      </c>
      <c r="S11" s="111" t="s">
        <v>94</v>
      </c>
      <c r="U11" s="279"/>
      <c r="V11" s="279"/>
      <c r="W11" s="110" t="s">
        <v>93</v>
      </c>
      <c r="X11" s="111" t="s">
        <v>94</v>
      </c>
      <c r="Z11" s="279"/>
      <c r="AA11" s="279"/>
      <c r="AB11" s="110" t="s">
        <v>93</v>
      </c>
      <c r="AC11" s="111" t="s">
        <v>94</v>
      </c>
      <c r="AE11" s="279"/>
      <c r="AF11" s="279"/>
      <c r="AG11" s="110" t="s">
        <v>93</v>
      </c>
      <c r="AH11" s="111" t="s">
        <v>94</v>
      </c>
      <c r="AJ11" s="279"/>
      <c r="AK11" s="279"/>
      <c r="AL11" s="110" t="s">
        <v>93</v>
      </c>
      <c r="AM11" s="111" t="s">
        <v>94</v>
      </c>
      <c r="AO11" s="279"/>
      <c r="AP11" s="279"/>
      <c r="AQ11" s="110" t="s">
        <v>93</v>
      </c>
      <c r="AR11" s="111" t="s">
        <v>94</v>
      </c>
      <c r="AT11" s="279"/>
      <c r="AU11" s="279"/>
      <c r="AV11" s="110" t="s">
        <v>93</v>
      </c>
      <c r="AW11" s="111" t="s">
        <v>94</v>
      </c>
      <c r="AY11" s="279"/>
      <c r="AZ11" s="279"/>
      <c r="BA11" s="110" t="s">
        <v>93</v>
      </c>
      <c r="BB11" s="111" t="s">
        <v>94</v>
      </c>
      <c r="BD11" s="279"/>
      <c r="BE11" s="279"/>
      <c r="BF11" s="110" t="s">
        <v>93</v>
      </c>
      <c r="BG11" s="111" t="s">
        <v>94</v>
      </c>
      <c r="BI11" s="279"/>
      <c r="BJ11" s="279"/>
      <c r="BK11" s="110" t="s">
        <v>93</v>
      </c>
      <c r="BL11" s="111" t="s">
        <v>94</v>
      </c>
      <c r="BN11" s="279"/>
      <c r="BO11" s="279"/>
      <c r="BP11" s="110" t="s">
        <v>93</v>
      </c>
      <c r="BQ11" s="111" t="s">
        <v>94</v>
      </c>
      <c r="BS11" s="279"/>
      <c r="BT11" s="279"/>
      <c r="BU11" s="110" t="s">
        <v>93</v>
      </c>
      <c r="BV11" s="111" t="s">
        <v>94</v>
      </c>
      <c r="BX11" s="279"/>
      <c r="BY11" s="279"/>
      <c r="BZ11" s="110" t="s">
        <v>93</v>
      </c>
      <c r="CA11" s="111" t="s">
        <v>94</v>
      </c>
      <c r="CC11" s="279"/>
      <c r="CD11" s="279"/>
      <c r="CE11" s="110" t="s">
        <v>93</v>
      </c>
      <c r="CF11" s="111" t="s">
        <v>94</v>
      </c>
    </row>
    <row r="12" spans="1:84" x14ac:dyDescent="0.25">
      <c r="A12" s="274" t="s">
        <v>90</v>
      </c>
      <c r="B12" s="31" t="s">
        <v>115</v>
      </c>
      <c r="C12" s="112" t="s">
        <v>592</v>
      </c>
      <c r="D12" s="113">
        <f>IF(C12="x",25%,"")</f>
        <v>0.25</v>
      </c>
      <c r="F12" s="274" t="s">
        <v>90</v>
      </c>
      <c r="G12" s="31" t="s">
        <v>115</v>
      </c>
      <c r="H12" s="112" t="s">
        <v>592</v>
      </c>
      <c r="I12" s="113">
        <f>IF(H12="x",25%,"")</f>
        <v>0.25</v>
      </c>
      <c r="K12" s="274" t="s">
        <v>90</v>
      </c>
      <c r="L12" s="31" t="s">
        <v>115</v>
      </c>
      <c r="M12" s="112" t="s">
        <v>592</v>
      </c>
      <c r="N12" s="113">
        <f>IF(M12="x",25%,"")</f>
        <v>0.25</v>
      </c>
      <c r="P12" s="274" t="s">
        <v>90</v>
      </c>
      <c r="Q12" s="31" t="s">
        <v>115</v>
      </c>
      <c r="R12" s="112" t="s">
        <v>592</v>
      </c>
      <c r="S12" s="113">
        <f>IF(R12="x",25%,"")</f>
        <v>0.25</v>
      </c>
      <c r="U12" s="274" t="s">
        <v>90</v>
      </c>
      <c r="V12" s="31" t="s">
        <v>115</v>
      </c>
      <c r="W12" s="112" t="s">
        <v>592</v>
      </c>
      <c r="X12" s="113">
        <f>IF(W12="x",25%,"")</f>
        <v>0.25</v>
      </c>
      <c r="Z12" s="274" t="s">
        <v>90</v>
      </c>
      <c r="AA12" s="31" t="s">
        <v>115</v>
      </c>
      <c r="AB12" s="112" t="s">
        <v>592</v>
      </c>
      <c r="AC12" s="113">
        <f>IF(AB12="x",25%,"")</f>
        <v>0.25</v>
      </c>
      <c r="AE12" s="274" t="s">
        <v>90</v>
      </c>
      <c r="AF12" s="31" t="s">
        <v>115</v>
      </c>
      <c r="AG12" s="112" t="s">
        <v>592</v>
      </c>
      <c r="AH12" s="113">
        <f>IF(AG12="x",25%,"")</f>
        <v>0.25</v>
      </c>
      <c r="AJ12" s="274" t="s">
        <v>90</v>
      </c>
      <c r="AK12" s="31" t="s">
        <v>115</v>
      </c>
      <c r="AL12" s="112" t="s">
        <v>592</v>
      </c>
      <c r="AM12" s="113">
        <f>IF(AL12="x",25%,"")</f>
        <v>0.25</v>
      </c>
      <c r="AO12" s="274" t="s">
        <v>90</v>
      </c>
      <c r="AP12" s="31" t="s">
        <v>115</v>
      </c>
      <c r="AQ12" s="112" t="s">
        <v>592</v>
      </c>
      <c r="AR12" s="113">
        <f>IF(AQ12="x",25%,"")</f>
        <v>0.25</v>
      </c>
      <c r="AT12" s="274" t="s">
        <v>90</v>
      </c>
      <c r="AU12" s="31" t="s">
        <v>115</v>
      </c>
      <c r="AV12" s="112"/>
      <c r="AW12" s="113" t="str">
        <f>IF(AV12="x",25%,"")</f>
        <v/>
      </c>
      <c r="AY12" s="274" t="s">
        <v>90</v>
      </c>
      <c r="AZ12" s="31" t="s">
        <v>115</v>
      </c>
      <c r="BA12" s="112" t="s">
        <v>592</v>
      </c>
      <c r="BB12" s="113">
        <f>IF(BA12="x",25%,"")</f>
        <v>0.25</v>
      </c>
      <c r="BD12" s="274" t="s">
        <v>90</v>
      </c>
      <c r="BE12" s="31" t="s">
        <v>115</v>
      </c>
      <c r="BF12" s="112" t="s">
        <v>592</v>
      </c>
      <c r="BG12" s="113">
        <f>IF(BF12="x",25%,"")</f>
        <v>0.25</v>
      </c>
      <c r="BI12" s="274" t="s">
        <v>90</v>
      </c>
      <c r="BJ12" s="31" t="s">
        <v>115</v>
      </c>
      <c r="BK12" s="112"/>
      <c r="BL12" s="113" t="str">
        <f>IF(BK12="x",25%,"")</f>
        <v/>
      </c>
      <c r="BN12" s="274" t="s">
        <v>90</v>
      </c>
      <c r="BO12" s="31" t="s">
        <v>115</v>
      </c>
      <c r="BP12" s="112" t="s">
        <v>592</v>
      </c>
      <c r="BQ12" s="113">
        <f>IF(BP12="x",25%,"")</f>
        <v>0.25</v>
      </c>
      <c r="BS12" s="274" t="s">
        <v>90</v>
      </c>
      <c r="BT12" s="31" t="s">
        <v>115</v>
      </c>
      <c r="BU12" s="112"/>
      <c r="BV12" s="113" t="str">
        <f>IF(BU12="x",25%,"")</f>
        <v/>
      </c>
      <c r="BX12" s="274" t="s">
        <v>90</v>
      </c>
      <c r="BY12" s="31" t="s">
        <v>115</v>
      </c>
      <c r="BZ12" s="112"/>
      <c r="CA12" s="113" t="str">
        <f>IF(BZ12="x",25%,"")</f>
        <v/>
      </c>
      <c r="CC12" s="274" t="s">
        <v>90</v>
      </c>
      <c r="CD12" s="31" t="s">
        <v>115</v>
      </c>
      <c r="CE12" s="112"/>
      <c r="CF12" s="113" t="str">
        <f>IF(CE12="x",25%,"")</f>
        <v/>
      </c>
    </row>
    <row r="13" spans="1:84" x14ac:dyDescent="0.25">
      <c r="A13" s="274"/>
      <c r="B13" s="31" t="s">
        <v>114</v>
      </c>
      <c r="C13" s="112"/>
      <c r="D13" s="113" t="str">
        <f>IF(C13="X",15%,"")</f>
        <v/>
      </c>
      <c r="F13" s="274"/>
      <c r="G13" s="31" t="s">
        <v>114</v>
      </c>
      <c r="H13" s="112"/>
      <c r="I13" s="113" t="str">
        <f>IF(H13="X",15%,"")</f>
        <v/>
      </c>
      <c r="K13" s="274"/>
      <c r="L13" s="31" t="s">
        <v>114</v>
      </c>
      <c r="M13" s="112"/>
      <c r="N13" s="113" t="str">
        <f>IF(M13="X",15%,"")</f>
        <v/>
      </c>
      <c r="P13" s="274"/>
      <c r="Q13" s="31" t="s">
        <v>114</v>
      </c>
      <c r="R13" s="112"/>
      <c r="S13" s="113" t="str">
        <f>IF(R13="X",15%,"")</f>
        <v/>
      </c>
      <c r="U13" s="274"/>
      <c r="V13" s="31" t="s">
        <v>114</v>
      </c>
      <c r="W13" s="112"/>
      <c r="X13" s="113" t="str">
        <f>IF(W13="X",15%,"")</f>
        <v/>
      </c>
      <c r="Z13" s="274"/>
      <c r="AA13" s="31" t="s">
        <v>114</v>
      </c>
      <c r="AB13" s="112"/>
      <c r="AC13" s="113" t="str">
        <f>IF(AB13="X",15%,"")</f>
        <v/>
      </c>
      <c r="AE13" s="274"/>
      <c r="AF13" s="31" t="s">
        <v>114</v>
      </c>
      <c r="AG13" s="112"/>
      <c r="AH13" s="113" t="str">
        <f>IF(AG13="X",15%,"")</f>
        <v/>
      </c>
      <c r="AJ13" s="274"/>
      <c r="AK13" s="31" t="s">
        <v>114</v>
      </c>
      <c r="AL13" s="112"/>
      <c r="AM13" s="113" t="str">
        <f>IF(AL13="X",15%,"")</f>
        <v/>
      </c>
      <c r="AO13" s="274"/>
      <c r="AP13" s="31" t="s">
        <v>114</v>
      </c>
      <c r="AQ13" s="112"/>
      <c r="AR13" s="113" t="str">
        <f>IF(AQ13="X",15%,"")</f>
        <v/>
      </c>
      <c r="AT13" s="274"/>
      <c r="AU13" s="31" t="s">
        <v>114</v>
      </c>
      <c r="AV13" s="112"/>
      <c r="AW13" s="113" t="str">
        <f>IF(AV13="X",15%,"")</f>
        <v/>
      </c>
      <c r="AY13" s="274"/>
      <c r="AZ13" s="31" t="s">
        <v>114</v>
      </c>
      <c r="BA13" s="112"/>
      <c r="BB13" s="113" t="str">
        <f>IF(BA13="X",15%,"")</f>
        <v/>
      </c>
      <c r="BD13" s="274"/>
      <c r="BE13" s="31" t="s">
        <v>114</v>
      </c>
      <c r="BF13" s="112"/>
      <c r="BG13" s="113" t="str">
        <f>IF(BF13="X",15%,"")</f>
        <v/>
      </c>
      <c r="BI13" s="274"/>
      <c r="BJ13" s="31" t="s">
        <v>114</v>
      </c>
      <c r="BK13" s="112"/>
      <c r="BL13" s="113" t="str">
        <f>IF(BK13="X",15%,"")</f>
        <v/>
      </c>
      <c r="BN13" s="274"/>
      <c r="BO13" s="31" t="s">
        <v>114</v>
      </c>
      <c r="BP13" s="112"/>
      <c r="BQ13" s="113" t="str">
        <f>IF(BP13="X",15%,"")</f>
        <v/>
      </c>
      <c r="BS13" s="274"/>
      <c r="BT13" s="31" t="s">
        <v>114</v>
      </c>
      <c r="BU13" s="112"/>
      <c r="BV13" s="113" t="str">
        <f>IF(BU13="X",15%,"")</f>
        <v/>
      </c>
      <c r="BX13" s="274"/>
      <c r="BY13" s="31" t="s">
        <v>114</v>
      </c>
      <c r="BZ13" s="112"/>
      <c r="CA13" s="113" t="str">
        <f>IF(BZ13="X",15%,"")</f>
        <v/>
      </c>
      <c r="CC13" s="274"/>
      <c r="CD13" s="31" t="s">
        <v>114</v>
      </c>
      <c r="CE13" s="112"/>
      <c r="CF13" s="113" t="str">
        <f>IF(CE13="X",15%,"")</f>
        <v/>
      </c>
    </row>
    <row r="14" spans="1:84" x14ac:dyDescent="0.25">
      <c r="A14" s="274"/>
      <c r="B14" s="31" t="s">
        <v>113</v>
      </c>
      <c r="C14" s="112"/>
      <c r="D14" s="113" t="str">
        <f>IF(C14="X",10%,"")</f>
        <v/>
      </c>
      <c r="F14" s="274"/>
      <c r="G14" s="31" t="s">
        <v>113</v>
      </c>
      <c r="H14" s="112"/>
      <c r="I14" s="113" t="str">
        <f>IF(H14="X",10%,"")</f>
        <v/>
      </c>
      <c r="K14" s="274"/>
      <c r="L14" s="31" t="s">
        <v>113</v>
      </c>
      <c r="M14" s="112"/>
      <c r="N14" s="113" t="str">
        <f>IF(M14="X",10%,"")</f>
        <v/>
      </c>
      <c r="P14" s="274"/>
      <c r="Q14" s="31" t="s">
        <v>113</v>
      </c>
      <c r="R14" s="112"/>
      <c r="S14" s="113" t="str">
        <f>IF(R14="X",10%,"")</f>
        <v/>
      </c>
      <c r="U14" s="274"/>
      <c r="V14" s="31" t="s">
        <v>113</v>
      </c>
      <c r="W14" s="112"/>
      <c r="X14" s="113" t="str">
        <f>IF(W14="X",10%,"")</f>
        <v/>
      </c>
      <c r="Z14" s="274"/>
      <c r="AA14" s="31" t="s">
        <v>113</v>
      </c>
      <c r="AB14" s="112"/>
      <c r="AC14" s="113" t="str">
        <f>IF(AB14="X",10%,"")</f>
        <v/>
      </c>
      <c r="AE14" s="274"/>
      <c r="AF14" s="31" t="s">
        <v>113</v>
      </c>
      <c r="AG14" s="112"/>
      <c r="AH14" s="113" t="str">
        <f>IF(AG14="X",10%,"")</f>
        <v/>
      </c>
      <c r="AJ14" s="274"/>
      <c r="AK14" s="31" t="s">
        <v>113</v>
      </c>
      <c r="AL14" s="112"/>
      <c r="AM14" s="113" t="str">
        <f>IF(AL14="X",10%,"")</f>
        <v/>
      </c>
      <c r="AO14" s="274"/>
      <c r="AP14" s="31" t="s">
        <v>113</v>
      </c>
      <c r="AQ14" s="112"/>
      <c r="AR14" s="113" t="str">
        <f>IF(AQ14="X",10%,"")</f>
        <v/>
      </c>
      <c r="AT14" s="274"/>
      <c r="AU14" s="31" t="s">
        <v>113</v>
      </c>
      <c r="AV14" s="112"/>
      <c r="AW14" s="113" t="str">
        <f>IF(AV14="X",10%,"")</f>
        <v/>
      </c>
      <c r="AY14" s="274"/>
      <c r="AZ14" s="31" t="s">
        <v>113</v>
      </c>
      <c r="BA14" s="112"/>
      <c r="BB14" s="113" t="str">
        <f>IF(BA14="X",10%,"")</f>
        <v/>
      </c>
      <c r="BD14" s="274"/>
      <c r="BE14" s="31" t="s">
        <v>113</v>
      </c>
      <c r="BF14" s="112"/>
      <c r="BG14" s="113" t="str">
        <f>IF(BF14="X",10%,"")</f>
        <v/>
      </c>
      <c r="BI14" s="274"/>
      <c r="BJ14" s="31" t="s">
        <v>113</v>
      </c>
      <c r="BK14" s="112"/>
      <c r="BL14" s="113" t="str">
        <f>IF(BK14="X",10%,"")</f>
        <v/>
      </c>
      <c r="BN14" s="274"/>
      <c r="BO14" s="31" t="s">
        <v>113</v>
      </c>
      <c r="BP14" s="112"/>
      <c r="BQ14" s="113" t="str">
        <f>IF(BP14="X",10%,"")</f>
        <v/>
      </c>
      <c r="BS14" s="274"/>
      <c r="BT14" s="31" t="s">
        <v>113</v>
      </c>
      <c r="BU14" s="112"/>
      <c r="BV14" s="113" t="str">
        <f>IF(BU14="X",10%,"")</f>
        <v/>
      </c>
      <c r="BX14" s="274"/>
      <c r="BY14" s="31" t="s">
        <v>113</v>
      </c>
      <c r="BZ14" s="112"/>
      <c r="CA14" s="113" t="str">
        <f>IF(BZ14="X",10%,"")</f>
        <v/>
      </c>
      <c r="CC14" s="274"/>
      <c r="CD14" s="31" t="s">
        <v>113</v>
      </c>
      <c r="CE14" s="112"/>
      <c r="CF14" s="113" t="str">
        <f>IF(CE14="X",10%,"")</f>
        <v/>
      </c>
    </row>
    <row r="15" spans="1:84" x14ac:dyDescent="0.25">
      <c r="A15" s="275" t="s">
        <v>91</v>
      </c>
      <c r="B15" s="30" t="s">
        <v>112</v>
      </c>
      <c r="C15" s="112"/>
      <c r="D15" s="113" t="str">
        <f>IF(C15="X",25%,"")</f>
        <v/>
      </c>
      <c r="F15" s="275" t="s">
        <v>91</v>
      </c>
      <c r="G15" s="30" t="s">
        <v>112</v>
      </c>
      <c r="H15" s="112"/>
      <c r="I15" s="113" t="str">
        <f>IF(H15="X",25%,"")</f>
        <v/>
      </c>
      <c r="K15" s="275" t="s">
        <v>91</v>
      </c>
      <c r="L15" s="30" t="s">
        <v>112</v>
      </c>
      <c r="M15" s="112"/>
      <c r="N15" s="113" t="str">
        <f>IF(M15="X",25%,"")</f>
        <v/>
      </c>
      <c r="P15" s="275" t="s">
        <v>91</v>
      </c>
      <c r="Q15" s="30" t="s">
        <v>112</v>
      </c>
      <c r="R15" s="112"/>
      <c r="S15" s="113" t="str">
        <f>IF(R15="X",25%,"")</f>
        <v/>
      </c>
      <c r="U15" s="275" t="s">
        <v>91</v>
      </c>
      <c r="V15" s="30" t="s">
        <v>112</v>
      </c>
      <c r="W15" s="112"/>
      <c r="X15" s="113" t="str">
        <f>IF(W15="X",25%,"")</f>
        <v/>
      </c>
      <c r="Z15" s="275" t="s">
        <v>91</v>
      </c>
      <c r="AA15" s="30" t="s">
        <v>112</v>
      </c>
      <c r="AB15" s="112"/>
      <c r="AC15" s="113" t="str">
        <f>IF(AB15="X",25%,"")</f>
        <v/>
      </c>
      <c r="AE15" s="275" t="s">
        <v>91</v>
      </c>
      <c r="AF15" s="30" t="s">
        <v>112</v>
      </c>
      <c r="AG15" s="112"/>
      <c r="AH15" s="113" t="str">
        <f>IF(AG15="X",25%,"")</f>
        <v/>
      </c>
      <c r="AJ15" s="275" t="s">
        <v>91</v>
      </c>
      <c r="AK15" s="30" t="s">
        <v>112</v>
      </c>
      <c r="AL15" s="112"/>
      <c r="AM15" s="113" t="str">
        <f>IF(AL15="X",25%,"")</f>
        <v/>
      </c>
      <c r="AO15" s="275" t="s">
        <v>91</v>
      </c>
      <c r="AP15" s="30" t="s">
        <v>112</v>
      </c>
      <c r="AQ15" s="112"/>
      <c r="AR15" s="113" t="str">
        <f>IF(AQ15="X",25%,"")</f>
        <v/>
      </c>
      <c r="AT15" s="275" t="s">
        <v>91</v>
      </c>
      <c r="AU15" s="30" t="s">
        <v>112</v>
      </c>
      <c r="AV15" s="112"/>
      <c r="AW15" s="113" t="str">
        <f>IF(AV15="X",25%,"")</f>
        <v/>
      </c>
      <c r="AY15" s="275" t="s">
        <v>91</v>
      </c>
      <c r="AZ15" s="30" t="s">
        <v>112</v>
      </c>
      <c r="BA15" s="112"/>
      <c r="BB15" s="113" t="str">
        <f>IF(BA15="X",25%,"")</f>
        <v/>
      </c>
      <c r="BD15" s="275" t="s">
        <v>91</v>
      </c>
      <c r="BE15" s="30" t="s">
        <v>112</v>
      </c>
      <c r="BF15" s="112"/>
      <c r="BG15" s="113" t="str">
        <f>IF(BF15="X",25%,"")</f>
        <v/>
      </c>
      <c r="BI15" s="275" t="s">
        <v>91</v>
      </c>
      <c r="BJ15" s="30" t="s">
        <v>112</v>
      </c>
      <c r="BK15" s="112"/>
      <c r="BL15" s="113" t="str">
        <f>IF(BK15="X",25%,"")</f>
        <v/>
      </c>
      <c r="BN15" s="275" t="s">
        <v>91</v>
      </c>
      <c r="BO15" s="30" t="s">
        <v>112</v>
      </c>
      <c r="BP15" s="112"/>
      <c r="BQ15" s="113" t="str">
        <f>IF(BP15="X",25%,"")</f>
        <v/>
      </c>
      <c r="BS15" s="275" t="s">
        <v>91</v>
      </c>
      <c r="BT15" s="30" t="s">
        <v>112</v>
      </c>
      <c r="BU15" s="112"/>
      <c r="BV15" s="113" t="str">
        <f>IF(BU15="X",25%,"")</f>
        <v/>
      </c>
      <c r="BX15" s="275" t="s">
        <v>91</v>
      </c>
      <c r="BY15" s="30" t="s">
        <v>112</v>
      </c>
      <c r="BZ15" s="112"/>
      <c r="CA15" s="113" t="str">
        <f>IF(BZ15="X",25%,"")</f>
        <v/>
      </c>
      <c r="CC15" s="275" t="s">
        <v>91</v>
      </c>
      <c r="CD15" s="30" t="s">
        <v>112</v>
      </c>
      <c r="CE15" s="112"/>
      <c r="CF15" s="113" t="str">
        <f>IF(CE15="X",25%,"")</f>
        <v/>
      </c>
    </row>
    <row r="16" spans="1:84" x14ac:dyDescent="0.25">
      <c r="A16" s="275"/>
      <c r="B16" s="30" t="s">
        <v>111</v>
      </c>
      <c r="C16" s="112" t="s">
        <v>592</v>
      </c>
      <c r="D16" s="113">
        <f t="shared" ref="D16" si="0">IF(C16="X",15%,"")</f>
        <v>0.15</v>
      </c>
      <c r="F16" s="275"/>
      <c r="G16" s="30" t="s">
        <v>111</v>
      </c>
      <c r="H16" s="112" t="s">
        <v>592</v>
      </c>
      <c r="I16" s="113">
        <f t="shared" ref="I16" si="1">IF(H16="X",15%,"")</f>
        <v>0.15</v>
      </c>
      <c r="K16" s="275"/>
      <c r="L16" s="30" t="s">
        <v>111</v>
      </c>
      <c r="M16" s="112" t="s">
        <v>592</v>
      </c>
      <c r="N16" s="113">
        <f t="shared" ref="N16" si="2">IF(M16="X",15%,"")</f>
        <v>0.15</v>
      </c>
      <c r="P16" s="275"/>
      <c r="Q16" s="30" t="s">
        <v>111</v>
      </c>
      <c r="R16" s="112" t="s">
        <v>592</v>
      </c>
      <c r="S16" s="113">
        <f t="shared" ref="S16" si="3">IF(R16="X",15%,"")</f>
        <v>0.15</v>
      </c>
      <c r="U16" s="275"/>
      <c r="V16" s="30" t="s">
        <v>111</v>
      </c>
      <c r="W16" s="112" t="s">
        <v>592</v>
      </c>
      <c r="X16" s="113">
        <f t="shared" ref="X16" si="4">IF(W16="X",15%,"")</f>
        <v>0.15</v>
      </c>
      <c r="Z16" s="275"/>
      <c r="AA16" s="30" t="s">
        <v>111</v>
      </c>
      <c r="AB16" s="112" t="s">
        <v>592</v>
      </c>
      <c r="AC16" s="113">
        <f t="shared" ref="AC16" si="5">IF(AB16="X",15%,"")</f>
        <v>0.15</v>
      </c>
      <c r="AE16" s="275"/>
      <c r="AF16" s="30" t="s">
        <v>111</v>
      </c>
      <c r="AG16" s="112" t="s">
        <v>592</v>
      </c>
      <c r="AH16" s="113">
        <f t="shared" ref="AH16" si="6">IF(AG16="X",15%,"")</f>
        <v>0.15</v>
      </c>
      <c r="AJ16" s="275"/>
      <c r="AK16" s="30" t="s">
        <v>111</v>
      </c>
      <c r="AL16" s="112" t="s">
        <v>592</v>
      </c>
      <c r="AM16" s="113">
        <f t="shared" ref="AM16" si="7">IF(AL16="X",15%,"")</f>
        <v>0.15</v>
      </c>
      <c r="AO16" s="275"/>
      <c r="AP16" s="30" t="s">
        <v>111</v>
      </c>
      <c r="AQ16" s="112" t="s">
        <v>592</v>
      </c>
      <c r="AR16" s="113">
        <f t="shared" ref="AR16" si="8">IF(AQ16="X",15%,"")</f>
        <v>0.15</v>
      </c>
      <c r="AT16" s="275"/>
      <c r="AU16" s="30" t="s">
        <v>111</v>
      </c>
      <c r="AV16" s="112"/>
      <c r="AW16" s="113" t="str">
        <f t="shared" ref="AW16" si="9">IF(AV16="X",15%,"")</f>
        <v/>
      </c>
      <c r="AY16" s="275"/>
      <c r="AZ16" s="30" t="s">
        <v>111</v>
      </c>
      <c r="BA16" s="112" t="s">
        <v>592</v>
      </c>
      <c r="BB16" s="113">
        <f t="shared" ref="BB16" si="10">IF(BA16="X",15%,"")</f>
        <v>0.15</v>
      </c>
      <c r="BD16" s="275"/>
      <c r="BE16" s="30" t="s">
        <v>111</v>
      </c>
      <c r="BF16" s="112" t="s">
        <v>592</v>
      </c>
      <c r="BG16" s="113">
        <f t="shared" ref="BG16" si="11">IF(BF16="X",15%,"")</f>
        <v>0.15</v>
      </c>
      <c r="BI16" s="275"/>
      <c r="BJ16" s="30" t="s">
        <v>111</v>
      </c>
      <c r="BK16" s="112"/>
      <c r="BL16" s="113" t="str">
        <f t="shared" ref="BL16" si="12">IF(BK16="X",15%,"")</f>
        <v/>
      </c>
      <c r="BN16" s="275"/>
      <c r="BO16" s="30" t="s">
        <v>111</v>
      </c>
      <c r="BP16" s="112" t="s">
        <v>592</v>
      </c>
      <c r="BQ16" s="113">
        <f t="shared" ref="BQ16" si="13">IF(BP16="X",15%,"")</f>
        <v>0.15</v>
      </c>
      <c r="BS16" s="275"/>
      <c r="BT16" s="30" t="s">
        <v>111</v>
      </c>
      <c r="BU16" s="112"/>
      <c r="BV16" s="113" t="str">
        <f t="shared" ref="BV16" si="14">IF(BU16="X",15%,"")</f>
        <v/>
      </c>
      <c r="BX16" s="275"/>
      <c r="BY16" s="30" t="s">
        <v>111</v>
      </c>
      <c r="BZ16" s="112"/>
      <c r="CA16" s="113" t="str">
        <f t="shared" ref="CA16" si="15">IF(BZ16="X",15%,"")</f>
        <v/>
      </c>
      <c r="CC16" s="275"/>
      <c r="CD16" s="30" t="s">
        <v>111</v>
      </c>
      <c r="CE16" s="112"/>
      <c r="CF16" s="113" t="str">
        <f t="shared" ref="CF16" si="16">IF(CE16="X",15%,"")</f>
        <v/>
      </c>
    </row>
    <row r="17" spans="1:84" ht="46.2" x14ac:dyDescent="0.25">
      <c r="A17" s="32" t="s">
        <v>92</v>
      </c>
      <c r="B17" s="33" t="s">
        <v>116</v>
      </c>
      <c r="C17" s="114"/>
      <c r="D17" s="115" t="s">
        <v>95</v>
      </c>
      <c r="F17" s="32" t="s">
        <v>92</v>
      </c>
      <c r="G17" s="33" t="s">
        <v>116</v>
      </c>
      <c r="H17" s="114"/>
      <c r="I17" s="115" t="s">
        <v>95</v>
      </c>
      <c r="K17" s="32" t="s">
        <v>92</v>
      </c>
      <c r="L17" s="33" t="s">
        <v>116</v>
      </c>
      <c r="M17" s="114"/>
      <c r="N17" s="115" t="s">
        <v>95</v>
      </c>
      <c r="P17" s="32" t="s">
        <v>92</v>
      </c>
      <c r="Q17" s="33" t="s">
        <v>116</v>
      </c>
      <c r="R17" s="114"/>
      <c r="S17" s="115" t="s">
        <v>95</v>
      </c>
      <c r="U17" s="32" t="s">
        <v>92</v>
      </c>
      <c r="V17" s="33" t="s">
        <v>116</v>
      </c>
      <c r="W17" s="114"/>
      <c r="X17" s="115" t="s">
        <v>95</v>
      </c>
      <c r="Z17" s="32" t="s">
        <v>92</v>
      </c>
      <c r="AA17" s="33" t="s">
        <v>116</v>
      </c>
      <c r="AB17" s="114"/>
      <c r="AC17" s="115" t="s">
        <v>95</v>
      </c>
      <c r="AE17" s="32" t="s">
        <v>92</v>
      </c>
      <c r="AF17" s="33" t="s">
        <v>116</v>
      </c>
      <c r="AG17" s="114"/>
      <c r="AH17" s="115" t="s">
        <v>95</v>
      </c>
      <c r="AJ17" s="32" t="s">
        <v>92</v>
      </c>
      <c r="AK17" s="33" t="s">
        <v>116</v>
      </c>
      <c r="AL17" s="114"/>
      <c r="AM17" s="115" t="s">
        <v>95</v>
      </c>
      <c r="AO17" s="32" t="s">
        <v>92</v>
      </c>
      <c r="AP17" s="33" t="s">
        <v>116</v>
      </c>
      <c r="AQ17" s="114"/>
      <c r="AR17" s="115" t="s">
        <v>95</v>
      </c>
      <c r="AT17" s="32" t="s">
        <v>92</v>
      </c>
      <c r="AU17" s="33" t="s">
        <v>116</v>
      </c>
      <c r="AV17" s="114"/>
      <c r="AW17" s="115" t="s">
        <v>95</v>
      </c>
      <c r="AY17" s="32" t="s">
        <v>92</v>
      </c>
      <c r="AZ17" s="33" t="s">
        <v>116</v>
      </c>
      <c r="BA17" s="114"/>
      <c r="BB17" s="115" t="s">
        <v>95</v>
      </c>
      <c r="BD17" s="32" t="s">
        <v>92</v>
      </c>
      <c r="BE17" s="33" t="s">
        <v>116</v>
      </c>
      <c r="BF17" s="114"/>
      <c r="BG17" s="115" t="s">
        <v>95</v>
      </c>
      <c r="BI17" s="32" t="s">
        <v>92</v>
      </c>
      <c r="BJ17" s="33" t="s">
        <v>116</v>
      </c>
      <c r="BK17" s="112"/>
      <c r="BL17" s="115" t="s">
        <v>95</v>
      </c>
      <c r="BN17" s="32" t="s">
        <v>92</v>
      </c>
      <c r="BO17" s="33" t="s">
        <v>116</v>
      </c>
      <c r="BP17" s="112"/>
      <c r="BQ17" s="115" t="s">
        <v>95</v>
      </c>
      <c r="BS17" s="32" t="s">
        <v>92</v>
      </c>
      <c r="BT17" s="33" t="s">
        <v>116</v>
      </c>
      <c r="BU17" s="114"/>
      <c r="BV17" s="115" t="s">
        <v>95</v>
      </c>
      <c r="BX17" s="32" t="s">
        <v>92</v>
      </c>
      <c r="BY17" s="33" t="s">
        <v>116</v>
      </c>
      <c r="BZ17" s="112"/>
      <c r="CA17" s="115" t="s">
        <v>95</v>
      </c>
      <c r="CC17" s="32" t="s">
        <v>92</v>
      </c>
      <c r="CD17" s="33" t="s">
        <v>116</v>
      </c>
      <c r="CE17" s="112"/>
      <c r="CF17" s="115" t="s">
        <v>95</v>
      </c>
    </row>
    <row r="18" spans="1:84" s="117" customFormat="1" x14ac:dyDescent="0.25">
      <c r="A18" s="278" t="s">
        <v>97</v>
      </c>
      <c r="B18" s="278"/>
      <c r="C18" s="278"/>
      <c r="D18" s="116">
        <f>SUM(D12:D16)</f>
        <v>0.4</v>
      </c>
      <c r="F18" s="278" t="s">
        <v>97</v>
      </c>
      <c r="G18" s="278"/>
      <c r="H18" s="278"/>
      <c r="I18" s="116">
        <f>SUM(I12:I16)</f>
        <v>0.4</v>
      </c>
      <c r="K18" s="278" t="s">
        <v>97</v>
      </c>
      <c r="L18" s="278"/>
      <c r="M18" s="278"/>
      <c r="N18" s="116">
        <f>SUM(N12:N16)</f>
        <v>0.4</v>
      </c>
      <c r="P18" s="278" t="s">
        <v>97</v>
      </c>
      <c r="Q18" s="278"/>
      <c r="R18" s="278"/>
      <c r="S18" s="116">
        <f>SUM(S12:S16)</f>
        <v>0.4</v>
      </c>
      <c r="U18" s="278" t="s">
        <v>97</v>
      </c>
      <c r="V18" s="278"/>
      <c r="W18" s="278"/>
      <c r="X18" s="116">
        <f>SUM(X12:X16)</f>
        <v>0.4</v>
      </c>
      <c r="Z18" s="278" t="s">
        <v>97</v>
      </c>
      <c r="AA18" s="278"/>
      <c r="AB18" s="278"/>
      <c r="AC18" s="116">
        <f>SUM(AC12:AC16)</f>
        <v>0.4</v>
      </c>
      <c r="AE18" s="278" t="s">
        <v>97</v>
      </c>
      <c r="AF18" s="278"/>
      <c r="AG18" s="278"/>
      <c r="AH18" s="116">
        <f>SUM(AH12:AH16)</f>
        <v>0.4</v>
      </c>
      <c r="AJ18" s="278" t="s">
        <v>97</v>
      </c>
      <c r="AK18" s="278"/>
      <c r="AL18" s="278"/>
      <c r="AM18" s="116">
        <f>SUM(AM12:AM16)</f>
        <v>0.4</v>
      </c>
      <c r="AO18" s="278" t="s">
        <v>97</v>
      </c>
      <c r="AP18" s="278"/>
      <c r="AQ18" s="278"/>
      <c r="AR18" s="116">
        <f>SUM(AR12:AR16)</f>
        <v>0.4</v>
      </c>
      <c r="AT18" s="278" t="s">
        <v>97</v>
      </c>
      <c r="AU18" s="278"/>
      <c r="AV18" s="278"/>
      <c r="AW18" s="116">
        <f>SUM(AW12:AW16)</f>
        <v>0</v>
      </c>
      <c r="AY18" s="278" t="s">
        <v>97</v>
      </c>
      <c r="AZ18" s="278"/>
      <c r="BA18" s="278"/>
      <c r="BB18" s="116">
        <f>SUM(BB12:BB16)</f>
        <v>0.4</v>
      </c>
      <c r="BD18" s="278" t="s">
        <v>97</v>
      </c>
      <c r="BE18" s="278"/>
      <c r="BF18" s="278"/>
      <c r="BG18" s="116">
        <f>SUM(BG12:BG16)</f>
        <v>0.4</v>
      </c>
      <c r="BI18" s="278" t="s">
        <v>97</v>
      </c>
      <c r="BJ18" s="278"/>
      <c r="BK18" s="278"/>
      <c r="BL18" s="116">
        <f>SUM(BL12:BL16)</f>
        <v>0</v>
      </c>
      <c r="BN18" s="278" t="s">
        <v>97</v>
      </c>
      <c r="BO18" s="278"/>
      <c r="BP18" s="278"/>
      <c r="BQ18" s="116">
        <f>SUM(BQ12:BQ16)</f>
        <v>0.4</v>
      </c>
      <c r="BS18" s="278" t="s">
        <v>97</v>
      </c>
      <c r="BT18" s="278"/>
      <c r="BU18" s="278"/>
      <c r="BV18" s="116">
        <f>SUM(BV12:BV16)</f>
        <v>0</v>
      </c>
      <c r="BX18" s="278" t="s">
        <v>97</v>
      </c>
      <c r="BY18" s="278"/>
      <c r="BZ18" s="278"/>
      <c r="CA18" s="116">
        <f>SUM(CA12:CA16)</f>
        <v>0</v>
      </c>
      <c r="CC18" s="278" t="s">
        <v>97</v>
      </c>
      <c r="CD18" s="278"/>
      <c r="CE18" s="278"/>
      <c r="CF18" s="116">
        <f>SUM(CF12:CF16)</f>
        <v>0</v>
      </c>
    </row>
    <row r="19" spans="1:84" s="117" customFormat="1" x14ac:dyDescent="0.25">
      <c r="A19" s="278" t="s">
        <v>96</v>
      </c>
      <c r="B19" s="278"/>
      <c r="C19" s="278"/>
      <c r="D19" s="116" t="e">
        <f>IF(OR(C12="X",C13="X"),#REF!-(#REF!*'EVALUACIÓN DE CONTROLES'!D18),IF('EVALUACIÓN DE CONTROLES'!C12="X",#REF!-(#REF!*D18),""))</f>
        <v>#REF!</v>
      </c>
      <c r="F19" s="278" t="s">
        <v>96</v>
      </c>
      <c r="G19" s="278"/>
      <c r="H19" s="278"/>
      <c r="I19" s="116" t="e">
        <f>IF(OR(H12="X",H13="X"),#REF!-(#REF!*'EVALUACIÓN DE CONTROLES'!I18),IF('EVALUACIÓN DE CONTROLES'!H12="X",#REF!-(#REF!*I18),""))</f>
        <v>#REF!</v>
      </c>
      <c r="K19" s="278" t="s">
        <v>96</v>
      </c>
      <c r="L19" s="278"/>
      <c r="M19" s="278"/>
      <c r="N19" s="116">
        <f>IF(OR(M12="X",M13="X"),'MATRIZ DE RIESGOS DE PROCESOS'!K10-('MATRIZ DE RIESGOS DE PROCESOS'!K10*'EVALUACIÓN DE CONTROLES'!N18),IF('EVALUACIÓN DE CONTROLES'!M12="X",'MATRIZ DE RIESGOS DE PROCESOS'!K10-('MATRIZ DE RIESGOS DE PROCESOS'!K10*N18),""))</f>
        <v>0.12</v>
      </c>
      <c r="P19" s="278" t="s">
        <v>96</v>
      </c>
      <c r="Q19" s="278"/>
      <c r="R19" s="278"/>
      <c r="S19" s="116" t="e">
        <f>IF(OR(R12="X",R13="X"),'MATRIZ DE RIESGOS DE PROCESOS'!#REF!-('MATRIZ DE RIESGOS DE PROCESOS'!#REF!*'EVALUACIÓN DE CONTROLES'!S18),IF('EVALUACIÓN DE CONTROLES'!R12="X",'MATRIZ DE RIESGOS DE PROCESOS'!#REF!-('MATRIZ DE RIESGOS DE PROCESOS'!#REF!*S18),""))</f>
        <v>#REF!</v>
      </c>
      <c r="U19" s="278" t="s">
        <v>96</v>
      </c>
      <c r="V19" s="278"/>
      <c r="W19" s="278"/>
      <c r="X19" s="116" t="e">
        <f>IF(OR(W12="X",W13="X"),'MATRIZ DE RIESGOS DE PROCESOS'!#REF!-('MATRIZ DE RIESGOS DE PROCESOS'!#REF!*'EVALUACIÓN DE CONTROLES'!X18),IF('EVALUACIÓN DE CONTROLES'!W12="X",'MATRIZ DE RIESGOS DE PROCESOS'!#REF!-('MATRIZ DE RIESGOS DE PROCESOS'!#REF!*X18),""))</f>
        <v>#REF!</v>
      </c>
      <c r="Z19" s="278" t="s">
        <v>96</v>
      </c>
      <c r="AA19" s="278"/>
      <c r="AB19" s="278"/>
      <c r="AC19" s="118">
        <f>IF(OR(AB12="X",AB13="X"),'MATRIZ DE RIESGOS DE PROCESOS'!K11-('MATRIZ DE RIESGOS DE PROCESOS'!K11*'EVALUACIÓN DE CONTROLES'!AC18),IF('EVALUACIÓN DE CONTROLES'!AB12="X",'MATRIZ DE RIESGOS DE PROCESOS'!K11-('MATRIZ DE RIESGOS DE PROCESOS'!K11*AC18),""))</f>
        <v>0.12</v>
      </c>
      <c r="AE19" s="278" t="s">
        <v>96</v>
      </c>
      <c r="AF19" s="278"/>
      <c r="AG19" s="278"/>
      <c r="AH19" s="116" t="e">
        <f>IF(OR(AG12="X",AG13="X"),#REF!-(#REF!*'EVALUACIÓN DE CONTROLES'!AH18),IF('EVALUACIÓN DE CONTROLES'!AG12="X",#REF!-(#REF!*AH18),""))</f>
        <v>#REF!</v>
      </c>
      <c r="AJ19" s="278" t="s">
        <v>96</v>
      </c>
      <c r="AK19" s="278"/>
      <c r="AL19" s="278"/>
      <c r="AM19" s="116" t="e">
        <f>IF(OR(AL12="X",AL13="X"),'MATRIZ DE RIESGOS DE PROCESOS'!#REF!-('MATRIZ DE RIESGOS DE PROCESOS'!#REF!*'EVALUACIÓN DE CONTROLES'!AM18),IF('EVALUACIÓN DE CONTROLES'!AL12="X",'MATRIZ DE RIESGOS DE PROCESOS'!#REF!-('MATRIZ DE RIESGOS DE PROCESOS'!#REF!*AM18),""))</f>
        <v>#REF!</v>
      </c>
      <c r="AO19" s="278" t="s">
        <v>96</v>
      </c>
      <c r="AP19" s="278"/>
      <c r="AQ19" s="278"/>
      <c r="AR19" s="116">
        <f>IF(OR(AQ12="X",AQ13="X"),'MATRIZ DE RIESGOS DE PROCESOS'!K12-('MATRIZ DE RIESGOS DE PROCESOS'!K12*'EVALUACIÓN DE CONTROLES'!AR18),IF('EVALUACIÓN DE CONTROLES'!AQ12="X",'MATRIZ DE RIESGOS DE PROCESOS'!K12-('MATRIZ DE RIESGOS DE PROCESOS'!K12*AR18),""))</f>
        <v>0.12</v>
      </c>
      <c r="AT19" s="278" t="s">
        <v>96</v>
      </c>
      <c r="AU19" s="278"/>
      <c r="AV19" s="278"/>
      <c r="AW19" s="116" t="str">
        <f>IF(OR(AV12="X",AV13="X"),'MATRIZ DE RIESGOS DE PROCESOS'!K13-('MATRIZ DE RIESGOS DE PROCESOS'!K13*'EVALUACIÓN DE CONTROLES'!AW18),IF('EVALUACIÓN DE CONTROLES'!AV12="X",'MATRIZ DE RIESGOS DE PROCESOS'!K13-('MATRIZ DE RIESGOS DE PROCESOS'!K13*AW18),""))</f>
        <v/>
      </c>
      <c r="AY19" s="278" t="s">
        <v>96</v>
      </c>
      <c r="AZ19" s="278"/>
      <c r="BA19" s="278"/>
      <c r="BB19" s="116">
        <f>IF(OR(BA12="X",BA13="X"),'MATRIZ DE RIESGOS DE PROCESOS'!K14-('MATRIZ DE RIESGOS DE PROCESOS'!K14*'EVALUACIÓN DE CONTROLES'!BB18),IF('EVALUACIÓN DE CONTROLES'!BA12="X",'MATRIZ DE RIESGOS DE PROCESOS'!K14-('MATRIZ DE RIESGOS DE PROCESOS'!K14*BB18),""))</f>
        <v>0.12</v>
      </c>
      <c r="BD19" s="278" t="s">
        <v>96</v>
      </c>
      <c r="BE19" s="278"/>
      <c r="BF19" s="278"/>
      <c r="BG19" s="116">
        <f>IF(OR(BF12="X",BF13="X"),'MATRIZ DE RIESGOS DE PROCESOS'!K15-('MATRIZ DE RIESGOS DE PROCESOS'!K15*'EVALUACIÓN DE CONTROLES'!BG18),IF('EVALUACIÓN DE CONTROLES'!BF12="X",'MATRIZ DE RIESGOS DE PROCESOS'!K15-('MATRIZ DE RIESGOS DE PROCESOS'!K15*BG18),""))</f>
        <v>0.12</v>
      </c>
      <c r="BI19" s="278" t="s">
        <v>96</v>
      </c>
      <c r="BJ19" s="278"/>
      <c r="BK19" s="278"/>
      <c r="BL19" s="116" t="str">
        <f>IF(OR(BK12="X",BK13="X"),'MATRIZ DE RIESGOS DE PROCESOS'!K16-('MATRIZ DE RIESGOS DE PROCESOS'!K16*'EVALUACIÓN DE CONTROLES'!BL18),IF('EVALUACIÓN DE CONTROLES'!BK12="X",'MATRIZ DE RIESGOS DE PROCESOS'!K16-('MATRIZ DE RIESGOS DE PROCESOS'!K16*BL18),""))</f>
        <v/>
      </c>
      <c r="BN19" s="278" t="s">
        <v>96</v>
      </c>
      <c r="BO19" s="278"/>
      <c r="BP19" s="278"/>
      <c r="BQ19" s="116" t="e">
        <f>IF(OR(BP12="X",BP13="X"),#REF!-(#REF!*'EVALUACIÓN DE CONTROLES'!BQ18),IF('EVALUACIÓN DE CONTROLES'!BP12="X",#REF!-(#REF!*BQ18),""))</f>
        <v>#REF!</v>
      </c>
      <c r="BS19" s="278" t="s">
        <v>96</v>
      </c>
      <c r="BT19" s="278"/>
      <c r="BU19" s="278"/>
      <c r="BV19" s="116" t="str">
        <f>IF(OR(BU12="X",BU13="X"),'MATRIZ DE RIESGOS DE PROCESOS'!K17-('MATRIZ DE RIESGOS DE PROCESOS'!K17*'EVALUACIÓN DE CONTROLES'!BV18),IF('EVALUACIÓN DE CONTROLES'!BU12="X",'MATRIZ DE RIESGOS DE PROCESOS'!K17-('MATRIZ DE RIESGOS DE PROCESOS'!K17*BV18),""))</f>
        <v/>
      </c>
      <c r="BX19" s="278" t="s">
        <v>96</v>
      </c>
      <c r="BY19" s="278"/>
      <c r="BZ19" s="278"/>
      <c r="CA19" s="116" t="str">
        <f>IF(OR(BZ12="X",BZ13="X"),'MATRIZ DE RIESGOS DE PROCESOS'!#REF!-('MATRIZ DE RIESGOS DE PROCESOS'!#REF!*'EVALUACIÓN DE CONTROLES'!CA18),IF('EVALUACIÓN DE CONTROLES'!BZ12="X",'MATRIZ DE RIESGOS DE PROCESOS'!#REF!-('MATRIZ DE RIESGOS DE PROCESOS'!#REF!*CA18),""))</f>
        <v/>
      </c>
      <c r="CC19" s="278" t="s">
        <v>96</v>
      </c>
      <c r="CD19" s="278"/>
      <c r="CE19" s="278"/>
      <c r="CF19" s="116" t="str">
        <f>IF(OR(CE12="X",CE13="X"),#REF!-(#REF!*'EVALUACIÓN DE CONTROLES'!CF18),IF('EVALUACIÓN DE CONTROLES'!CE12="X",#REF!-(#REF!*CF18),""))</f>
        <v/>
      </c>
    </row>
    <row r="21" spans="1:84" x14ac:dyDescent="0.25">
      <c r="BJ21" s="130"/>
      <c r="BK21" s="130"/>
      <c r="BL21" s="130"/>
      <c r="BM21" s="130"/>
      <c r="BN21" s="130"/>
      <c r="BO21" s="130"/>
    </row>
    <row r="22" spans="1:84" x14ac:dyDescent="0.25">
      <c r="BJ22" s="130"/>
      <c r="BK22" s="130"/>
      <c r="BL22" s="130"/>
      <c r="BM22" s="130"/>
      <c r="BN22" s="130"/>
      <c r="BO22" s="130"/>
    </row>
    <row r="23" spans="1:84" x14ac:dyDescent="0.25">
      <c r="BJ23" s="130"/>
      <c r="BK23" s="130"/>
      <c r="BL23" s="130"/>
      <c r="BM23" s="130"/>
      <c r="BN23" s="130"/>
      <c r="BO23" s="130"/>
    </row>
    <row r="24" spans="1:84" x14ac:dyDescent="0.25">
      <c r="BJ24" s="130"/>
      <c r="BK24" s="130"/>
      <c r="BL24" s="130"/>
      <c r="BM24" s="130"/>
      <c r="BN24" s="130"/>
      <c r="BO24" s="130"/>
    </row>
    <row r="25" spans="1:84" x14ac:dyDescent="0.25">
      <c r="BJ25" s="130"/>
      <c r="BK25" s="130"/>
      <c r="BL25" s="130"/>
      <c r="BM25" s="130"/>
      <c r="BN25" s="130"/>
      <c r="BO25" s="130"/>
    </row>
    <row r="26" spans="1:84" x14ac:dyDescent="0.25">
      <c r="BE26" s="130"/>
      <c r="BF26" s="130"/>
      <c r="BG26" s="130"/>
      <c r="BH26" s="130"/>
      <c r="BI26" s="130"/>
      <c r="BJ26" s="130"/>
      <c r="BK26" s="130"/>
      <c r="BL26" s="130"/>
      <c r="BM26" s="130"/>
      <c r="BN26" s="130"/>
      <c r="BO26" s="130"/>
      <c r="BP26" s="130"/>
      <c r="BQ26" s="130"/>
      <c r="BR26" s="130"/>
      <c r="BS26" s="130"/>
      <c r="BT26" s="130"/>
      <c r="BU26" s="130"/>
      <c r="BV26" s="130"/>
      <c r="BW26" s="130"/>
      <c r="BX26" s="130"/>
    </row>
    <row r="27" spans="1:84" x14ac:dyDescent="0.25">
      <c r="A27" s="130"/>
      <c r="B27" s="130"/>
      <c r="C27" s="130"/>
      <c r="D27" s="130"/>
      <c r="E27" s="130"/>
      <c r="F27" s="130"/>
      <c r="G27" s="130"/>
      <c r="H27" s="130"/>
      <c r="BE27" s="130"/>
      <c r="BF27" s="130"/>
      <c r="BG27" s="130"/>
      <c r="BH27" s="130"/>
      <c r="BI27" s="130"/>
      <c r="BJ27" s="130"/>
      <c r="BK27" s="130"/>
      <c r="BL27" s="130"/>
      <c r="BM27" s="130"/>
      <c r="BN27" s="130"/>
      <c r="BO27" s="130"/>
      <c r="BP27" s="130"/>
      <c r="BQ27" s="130"/>
      <c r="BR27" s="130"/>
      <c r="BS27" s="130"/>
      <c r="BT27" s="130"/>
      <c r="BU27" s="130"/>
      <c r="BV27" s="130"/>
      <c r="BW27" s="130"/>
      <c r="BX27" s="130"/>
    </row>
    <row r="28" spans="1:84" x14ac:dyDescent="0.25">
      <c r="A28" s="130"/>
      <c r="B28" s="130"/>
      <c r="C28" s="130"/>
      <c r="D28" s="130"/>
      <c r="E28" s="130"/>
      <c r="F28" s="130"/>
      <c r="G28" s="130"/>
      <c r="H28" s="130"/>
      <c r="BE28" s="130"/>
      <c r="BF28" s="130"/>
      <c r="BG28" s="130"/>
      <c r="BH28" s="130"/>
      <c r="BI28" s="130"/>
      <c r="BJ28" s="130"/>
      <c r="BK28" s="130"/>
      <c r="BL28" s="130"/>
      <c r="BM28" s="130"/>
      <c r="BN28" s="130"/>
      <c r="BO28" s="130"/>
      <c r="BP28" s="130"/>
      <c r="BQ28" s="130"/>
      <c r="BR28" s="130"/>
      <c r="BS28" s="130"/>
      <c r="BT28" s="130"/>
      <c r="BU28" s="130"/>
      <c r="BV28" s="130"/>
      <c r="BW28" s="130"/>
      <c r="BX28" s="130"/>
    </row>
    <row r="29" spans="1:84" x14ac:dyDescent="0.25">
      <c r="A29" s="130"/>
      <c r="B29" s="130"/>
      <c r="C29" s="130"/>
      <c r="D29" s="130"/>
      <c r="E29" s="130"/>
      <c r="F29" s="130"/>
      <c r="G29" s="130"/>
      <c r="H29" s="130"/>
      <c r="BE29" s="130"/>
      <c r="BF29" s="130"/>
      <c r="BG29" s="130"/>
      <c r="BH29" s="130"/>
      <c r="BI29" s="130"/>
      <c r="BJ29" s="130"/>
      <c r="BK29" s="130"/>
      <c r="BL29" s="130"/>
      <c r="BM29" s="130"/>
      <c r="BN29" s="130"/>
      <c r="BO29" s="130"/>
      <c r="BP29" s="130"/>
      <c r="BQ29" s="130"/>
      <c r="BR29" s="130"/>
      <c r="BS29" s="130"/>
      <c r="BT29" s="130"/>
      <c r="BU29" s="130"/>
      <c r="BV29" s="130"/>
      <c r="BW29" s="130"/>
      <c r="BX29" s="130"/>
    </row>
    <row r="30" spans="1:84" x14ac:dyDescent="0.25">
      <c r="A30" s="130"/>
      <c r="B30" s="130"/>
      <c r="C30" s="130"/>
      <c r="D30" s="130"/>
      <c r="E30" s="130"/>
      <c r="F30" s="130"/>
      <c r="G30" s="130"/>
      <c r="H30" s="130"/>
      <c r="BE30" s="130"/>
      <c r="BF30" s="130"/>
      <c r="BG30" s="130"/>
      <c r="BH30" s="130"/>
      <c r="BI30" s="130"/>
      <c r="BJ30" s="130"/>
      <c r="BK30" s="130"/>
      <c r="BL30" s="130"/>
      <c r="BM30" s="130"/>
      <c r="BN30" s="130"/>
      <c r="BO30" s="130"/>
      <c r="BP30" s="130"/>
      <c r="BQ30" s="130"/>
      <c r="BR30" s="130"/>
      <c r="BS30" s="130"/>
      <c r="BT30" s="130"/>
      <c r="BU30" s="130"/>
      <c r="BV30" s="130"/>
      <c r="BW30" s="130"/>
      <c r="BX30" s="130"/>
    </row>
    <row r="31" spans="1:84" x14ac:dyDescent="0.25">
      <c r="A31" s="130"/>
      <c r="B31" s="130"/>
      <c r="C31" s="130"/>
      <c r="D31" s="130"/>
      <c r="E31" s="130"/>
      <c r="F31" s="130"/>
      <c r="G31" s="130"/>
      <c r="H31" s="130"/>
      <c r="BE31" s="130"/>
      <c r="BF31" s="130"/>
      <c r="BG31" s="130"/>
      <c r="BH31" s="130"/>
      <c r="BI31" s="130"/>
      <c r="BJ31" s="130"/>
      <c r="BK31" s="130"/>
      <c r="BL31" s="130"/>
      <c r="BM31" s="130"/>
      <c r="BN31" s="130"/>
      <c r="BO31" s="130"/>
      <c r="BP31" s="130"/>
      <c r="BQ31" s="130"/>
      <c r="BR31" s="130"/>
      <c r="BS31" s="130"/>
      <c r="BT31" s="130"/>
      <c r="BU31" s="130"/>
      <c r="BV31" s="130"/>
      <c r="BW31" s="130"/>
      <c r="BX31" s="130"/>
    </row>
    <row r="32" spans="1:84" x14ac:dyDescent="0.25">
      <c r="A32" s="130"/>
      <c r="B32" s="130"/>
      <c r="C32" s="130"/>
      <c r="D32" s="130"/>
      <c r="E32" s="130"/>
      <c r="F32" s="130"/>
      <c r="G32" s="130"/>
      <c r="H32" s="130"/>
      <c r="BE32" s="130"/>
      <c r="BF32" s="130"/>
      <c r="BG32" s="130"/>
      <c r="BH32" s="130"/>
      <c r="BI32" s="130"/>
      <c r="BJ32" s="130"/>
      <c r="BK32" s="130"/>
      <c r="BL32" s="130"/>
      <c r="BM32" s="130"/>
      <c r="BN32" s="130"/>
      <c r="BO32" s="130"/>
      <c r="BP32" s="130"/>
      <c r="BQ32" s="130"/>
      <c r="BR32" s="130"/>
      <c r="BS32" s="130"/>
      <c r="BT32" s="130"/>
      <c r="BU32" s="130"/>
      <c r="BV32" s="130"/>
      <c r="BW32" s="130"/>
      <c r="BX32" s="130"/>
    </row>
    <row r="33" spans="1:80" x14ac:dyDescent="0.25">
      <c r="A33" s="130"/>
      <c r="B33" s="130"/>
      <c r="C33" s="130"/>
      <c r="D33" s="130"/>
      <c r="E33" s="130"/>
      <c r="F33" s="130"/>
      <c r="G33" s="130"/>
      <c r="H33" s="130"/>
      <c r="BE33" s="130"/>
      <c r="BF33" s="130"/>
      <c r="BG33" s="130"/>
      <c r="BH33" s="130"/>
      <c r="BI33" s="130"/>
      <c r="BJ33" s="130"/>
      <c r="BK33" s="130"/>
      <c r="BL33" s="130"/>
      <c r="BM33" s="130"/>
      <c r="BN33" s="130"/>
      <c r="BO33" s="130"/>
      <c r="BP33" s="130"/>
      <c r="BQ33" s="130"/>
      <c r="BR33" s="130"/>
      <c r="BS33" s="130"/>
      <c r="BT33" s="130"/>
      <c r="BU33" s="130"/>
      <c r="BV33" s="130"/>
      <c r="BW33" s="130"/>
      <c r="BX33" s="130"/>
    </row>
    <row r="34" spans="1:80" x14ac:dyDescent="0.25">
      <c r="A34" s="130"/>
      <c r="B34" s="130"/>
      <c r="C34" s="130"/>
      <c r="D34" s="130"/>
      <c r="E34" s="130"/>
      <c r="F34" s="130"/>
      <c r="G34" s="130"/>
      <c r="H34" s="130"/>
      <c r="BE34" s="130"/>
      <c r="BF34" s="130"/>
      <c r="BG34" s="130"/>
      <c r="BH34" s="130"/>
      <c r="BI34" s="130"/>
      <c r="BJ34" s="130"/>
      <c r="BK34" s="130"/>
      <c r="BL34" s="130"/>
      <c r="BM34" s="130"/>
      <c r="BN34" s="130"/>
      <c r="BO34" s="130"/>
      <c r="BP34" s="130"/>
      <c r="BQ34" s="130"/>
      <c r="BR34" s="130"/>
      <c r="BS34" s="130"/>
      <c r="BT34" s="130"/>
      <c r="BU34" s="130"/>
      <c r="BV34" s="130"/>
      <c r="BW34" s="130"/>
      <c r="BX34" s="130"/>
    </row>
    <row r="35" spans="1:80" x14ac:dyDescent="0.25">
      <c r="A35" s="130"/>
      <c r="B35" s="130"/>
      <c r="C35" s="130"/>
      <c r="D35" s="130"/>
      <c r="E35" s="130"/>
      <c r="F35" s="130"/>
      <c r="G35" s="130"/>
      <c r="H35" s="130"/>
      <c r="BE35" s="130"/>
      <c r="BF35" s="130"/>
      <c r="BG35" s="130"/>
      <c r="BH35" s="130"/>
      <c r="BI35" s="130"/>
      <c r="BJ35" s="130"/>
      <c r="BK35" s="130"/>
      <c r="BL35" s="130"/>
      <c r="BM35" s="130"/>
      <c r="BN35" s="130"/>
      <c r="BO35" s="130"/>
      <c r="BP35" s="130"/>
      <c r="BQ35" s="130"/>
      <c r="BR35" s="130"/>
      <c r="BS35" s="130"/>
      <c r="BT35" s="130"/>
      <c r="BU35" s="130"/>
      <c r="BV35" s="130"/>
      <c r="BW35" s="130"/>
      <c r="BX35" s="130"/>
    </row>
    <row r="36" spans="1:80" x14ac:dyDescent="0.25">
      <c r="A36" s="130"/>
      <c r="B36" s="130"/>
      <c r="C36" s="130"/>
      <c r="D36" s="130"/>
      <c r="E36" s="130"/>
      <c r="F36" s="130"/>
      <c r="G36" s="130"/>
      <c r="H36" s="130"/>
      <c r="BE36" s="130"/>
      <c r="BF36" s="130"/>
      <c r="BG36" s="130"/>
      <c r="BH36" s="130"/>
      <c r="BI36" s="130"/>
      <c r="BJ36" s="130"/>
      <c r="BK36" s="130"/>
      <c r="BL36" s="130"/>
      <c r="BM36" s="130"/>
      <c r="BN36" s="130"/>
      <c r="BO36" s="130"/>
      <c r="BP36" s="130"/>
      <c r="BQ36" s="130"/>
      <c r="BR36" s="130"/>
      <c r="BS36" s="130"/>
      <c r="BT36" s="130"/>
      <c r="BU36" s="130"/>
      <c r="BV36" s="130"/>
      <c r="BW36" s="130"/>
      <c r="BX36" s="130"/>
    </row>
    <row r="37" spans="1:80" x14ac:dyDescent="0.25">
      <c r="A37" s="130"/>
      <c r="B37" s="130"/>
      <c r="C37" s="130"/>
      <c r="D37" s="130"/>
      <c r="E37" s="130"/>
      <c r="F37" s="130"/>
      <c r="G37" s="130"/>
      <c r="H37" s="130"/>
      <c r="BE37" s="130"/>
      <c r="BF37" s="130"/>
      <c r="BG37" s="130"/>
      <c r="BH37" s="130"/>
      <c r="BI37" s="130"/>
      <c r="BJ37" s="130"/>
      <c r="BK37" s="130"/>
      <c r="BL37" s="130"/>
      <c r="BM37" s="130"/>
      <c r="BN37" s="130"/>
      <c r="BO37" s="130"/>
      <c r="BP37" s="130"/>
      <c r="BQ37" s="130"/>
      <c r="BR37" s="130"/>
      <c r="BS37" s="130"/>
      <c r="BT37" s="130"/>
      <c r="BU37" s="130"/>
      <c r="BV37" s="130"/>
      <c r="BW37" s="130"/>
      <c r="BX37" s="130"/>
    </row>
    <row r="38" spans="1:80" x14ac:dyDescent="0.25">
      <c r="A38" s="130"/>
      <c r="B38" s="130"/>
      <c r="C38" s="130"/>
      <c r="D38" s="130"/>
      <c r="E38" s="130"/>
      <c r="F38" s="130"/>
      <c r="G38" s="130"/>
      <c r="H38" s="130"/>
      <c r="BE38" s="130"/>
      <c r="BF38" s="130"/>
      <c r="BG38" s="130"/>
      <c r="BH38" s="130"/>
      <c r="BI38" s="130"/>
      <c r="BJ38" s="130"/>
      <c r="BK38" s="130"/>
      <c r="BL38" s="130"/>
      <c r="BM38" s="130"/>
      <c r="BN38" s="130"/>
      <c r="BO38" s="130"/>
      <c r="BP38" s="130"/>
      <c r="BQ38" s="130"/>
      <c r="BR38" s="130"/>
      <c r="BS38" s="130"/>
      <c r="BT38" s="130"/>
      <c r="BU38" s="130"/>
      <c r="BV38" s="130"/>
      <c r="BW38" s="130"/>
      <c r="BX38" s="130"/>
    </row>
    <row r="39" spans="1:80" x14ac:dyDescent="0.25">
      <c r="A39" s="130"/>
      <c r="B39" s="130"/>
      <c r="C39" s="130"/>
      <c r="D39" s="130"/>
      <c r="E39" s="130"/>
      <c r="F39" s="130"/>
      <c r="G39" s="130"/>
      <c r="H39" s="130"/>
      <c r="BE39" s="130"/>
      <c r="BF39" s="130"/>
      <c r="BG39" s="130"/>
      <c r="BH39" s="130"/>
      <c r="BI39" s="130"/>
      <c r="BJ39" s="130"/>
      <c r="BK39" s="130"/>
      <c r="BL39" s="130"/>
      <c r="BM39" s="130"/>
      <c r="BN39" s="130"/>
      <c r="BO39" s="130"/>
      <c r="BP39" s="130"/>
      <c r="BQ39" s="130"/>
      <c r="BR39" s="130"/>
      <c r="BS39" s="130"/>
      <c r="BT39" s="130"/>
      <c r="BU39" s="130"/>
      <c r="BV39" s="130"/>
      <c r="BW39" s="130"/>
      <c r="BX39" s="130"/>
    </row>
    <row r="40" spans="1:80" x14ac:dyDescent="0.25">
      <c r="A40" s="130"/>
      <c r="B40" s="130"/>
      <c r="C40" s="130"/>
      <c r="D40" s="130"/>
      <c r="E40" s="130"/>
      <c r="F40" s="130"/>
      <c r="G40" s="130"/>
      <c r="H40" s="130"/>
      <c r="BE40" s="130"/>
      <c r="BF40" s="130"/>
      <c r="BG40" s="130"/>
      <c r="BH40" s="130"/>
      <c r="BI40" s="130"/>
      <c r="BJ40" s="130"/>
      <c r="BK40" s="130"/>
      <c r="BL40" s="130"/>
      <c r="BM40" s="130"/>
      <c r="BN40" s="130"/>
      <c r="BO40" s="130"/>
      <c r="BP40" s="130"/>
      <c r="BQ40" s="130"/>
      <c r="BR40" s="130"/>
      <c r="BS40" s="130"/>
      <c r="BT40" s="130"/>
      <c r="BU40" s="130"/>
      <c r="BV40" s="130"/>
      <c r="BW40" s="130"/>
      <c r="BX40" s="130"/>
    </row>
    <row r="41" spans="1:80" x14ac:dyDescent="0.25">
      <c r="A41" s="130"/>
      <c r="B41" s="130"/>
      <c r="C41" s="130"/>
      <c r="D41" s="130"/>
      <c r="E41" s="130"/>
      <c r="F41" s="130"/>
      <c r="G41" s="130"/>
      <c r="H41" s="130"/>
      <c r="BE41" s="130"/>
      <c r="BF41" s="130"/>
      <c r="BG41" s="130"/>
      <c r="BH41" s="130"/>
      <c r="BI41" s="130"/>
      <c r="BJ41" s="130"/>
      <c r="BK41" s="130"/>
      <c r="BL41" s="130"/>
      <c r="BM41" s="130"/>
      <c r="BN41" s="130"/>
      <c r="BO41" s="130"/>
      <c r="BP41" s="130"/>
      <c r="BQ41" s="130"/>
      <c r="BR41" s="130"/>
      <c r="BS41" s="130"/>
      <c r="BT41" s="130"/>
      <c r="BU41" s="130"/>
      <c r="BV41" s="130"/>
      <c r="BW41" s="130"/>
      <c r="BX41" s="130"/>
    </row>
    <row r="42" spans="1:80" x14ac:dyDescent="0.25">
      <c r="A42" s="130"/>
      <c r="B42" s="130"/>
      <c r="C42" s="130"/>
      <c r="D42" s="130"/>
      <c r="E42" s="130"/>
      <c r="F42" s="130"/>
      <c r="G42" s="130"/>
      <c r="H42" s="130"/>
      <c r="BE42" s="130"/>
      <c r="BF42" s="130"/>
      <c r="BG42" s="130"/>
      <c r="BH42" s="130"/>
      <c r="BI42" s="130"/>
      <c r="BJ42" s="130"/>
      <c r="BK42" s="130"/>
      <c r="BL42" s="130"/>
      <c r="BM42" s="130"/>
      <c r="BN42" s="130"/>
      <c r="BO42" s="130"/>
      <c r="BP42" s="130"/>
      <c r="BQ42" s="130"/>
      <c r="BR42" s="130"/>
      <c r="BS42" s="130"/>
      <c r="BT42" s="130"/>
      <c r="BU42" s="130"/>
      <c r="BV42" s="130"/>
      <c r="BW42" s="130"/>
      <c r="BX42" s="130"/>
    </row>
    <row r="43" spans="1:80" x14ac:dyDescent="0.25">
      <c r="A43" s="130"/>
      <c r="B43" s="130"/>
      <c r="C43" s="130"/>
      <c r="D43" s="130"/>
      <c r="E43" s="130"/>
      <c r="F43" s="130"/>
      <c r="G43" s="130"/>
      <c r="H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row>
    <row r="44" spans="1:80" x14ac:dyDescent="0.25">
      <c r="A44" s="130"/>
      <c r="B44" s="130"/>
      <c r="C44" s="130"/>
      <c r="D44" s="130"/>
      <c r="E44" s="130"/>
      <c r="F44" s="130"/>
      <c r="G44" s="130"/>
      <c r="H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row>
    <row r="45" spans="1:80" x14ac:dyDescent="0.25">
      <c r="A45" s="130"/>
      <c r="B45" s="130"/>
      <c r="C45" s="130"/>
      <c r="D45" s="130"/>
      <c r="E45" s="130"/>
      <c r="F45" s="130"/>
      <c r="G45" s="130"/>
      <c r="H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row>
    <row r="46" spans="1:80" x14ac:dyDescent="0.25">
      <c r="A46" s="130"/>
      <c r="B46" s="130"/>
      <c r="C46" s="130"/>
      <c r="D46" s="130"/>
      <c r="E46" s="130"/>
      <c r="F46" s="130"/>
      <c r="G46" s="130"/>
      <c r="H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row>
    <row r="47" spans="1:80" x14ac:dyDescent="0.25">
      <c r="A47" s="130"/>
      <c r="B47" s="130"/>
      <c r="C47" s="130"/>
      <c r="D47" s="130"/>
      <c r="E47" s="130"/>
      <c r="F47" s="130"/>
      <c r="G47" s="130"/>
      <c r="H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row>
    <row r="48" spans="1:80" x14ac:dyDescent="0.25">
      <c r="A48" s="130"/>
      <c r="B48" s="130"/>
      <c r="C48" s="130"/>
      <c r="D48" s="130"/>
      <c r="E48" s="130"/>
      <c r="F48" s="130"/>
      <c r="G48" s="130"/>
      <c r="H48" s="130"/>
      <c r="BE48" s="130"/>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row>
    <row r="49" spans="1:80" x14ac:dyDescent="0.25">
      <c r="A49" s="130"/>
      <c r="B49" s="130"/>
      <c r="C49" s="130"/>
      <c r="D49" s="130"/>
      <c r="E49" s="130"/>
      <c r="F49" s="130"/>
      <c r="G49" s="130"/>
      <c r="H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row>
    <row r="50" spans="1:80" x14ac:dyDescent="0.25">
      <c r="A50" s="130"/>
      <c r="B50" s="130"/>
      <c r="C50" s="130"/>
      <c r="D50" s="130"/>
      <c r="E50" s="130"/>
      <c r="F50" s="130"/>
      <c r="G50" s="130"/>
      <c r="H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row>
    <row r="51" spans="1:80" x14ac:dyDescent="0.25">
      <c r="A51" s="130"/>
      <c r="B51" s="130"/>
      <c r="C51" s="130"/>
      <c r="D51" s="130"/>
      <c r="E51" s="130"/>
      <c r="F51" s="130"/>
      <c r="G51" s="130"/>
      <c r="H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row>
    <row r="52" spans="1:80" x14ac:dyDescent="0.25">
      <c r="A52" s="130"/>
      <c r="B52" s="130"/>
      <c r="C52" s="130"/>
      <c r="D52" s="130"/>
      <c r="E52" s="130"/>
      <c r="F52" s="130"/>
      <c r="G52" s="130"/>
      <c r="H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row>
    <row r="53" spans="1:80" x14ac:dyDescent="0.25">
      <c r="A53" s="130"/>
      <c r="B53" s="130"/>
      <c r="C53" s="130"/>
      <c r="D53" s="130"/>
      <c r="E53" s="130"/>
      <c r="F53" s="130"/>
      <c r="G53" s="130"/>
      <c r="H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row>
    <row r="54" spans="1:80" x14ac:dyDescent="0.25">
      <c r="A54" s="130"/>
      <c r="B54" s="130"/>
      <c r="C54" s="130"/>
      <c r="D54" s="130"/>
      <c r="E54" s="130"/>
      <c r="F54" s="130"/>
      <c r="G54" s="130"/>
      <c r="H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row>
    <row r="55" spans="1:80" x14ac:dyDescent="0.25">
      <c r="A55" s="130"/>
      <c r="B55" s="130"/>
      <c r="C55" s="130"/>
      <c r="D55" s="130"/>
      <c r="E55" s="130"/>
      <c r="F55" s="130"/>
      <c r="G55" s="130"/>
      <c r="H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row>
    <row r="56" spans="1:80" x14ac:dyDescent="0.25">
      <c r="A56" s="130"/>
      <c r="B56" s="130"/>
      <c r="C56" s="130"/>
      <c r="D56" s="130"/>
      <c r="E56" s="130"/>
      <c r="F56" s="130"/>
      <c r="G56" s="130"/>
      <c r="H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row>
    <row r="57" spans="1:80" x14ac:dyDescent="0.25">
      <c r="A57" s="130"/>
      <c r="B57" s="130"/>
      <c r="C57" s="130"/>
      <c r="D57" s="130"/>
      <c r="E57" s="130"/>
      <c r="F57" s="130"/>
      <c r="G57" s="130"/>
      <c r="H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row>
    <row r="58" spans="1:80" x14ac:dyDescent="0.25">
      <c r="A58" s="130"/>
      <c r="B58" s="130"/>
      <c r="C58" s="130"/>
      <c r="D58" s="130"/>
      <c r="E58" s="130"/>
      <c r="F58" s="130"/>
      <c r="G58" s="130"/>
      <c r="H58" s="130"/>
      <c r="BE58" s="130"/>
      <c r="BF58" s="130"/>
      <c r="BG58" s="130"/>
      <c r="BH58" s="130"/>
      <c r="BI58" s="130"/>
      <c r="BJ58" s="130"/>
      <c r="BK58" s="130"/>
      <c r="BL58" s="130"/>
      <c r="BM58" s="130"/>
      <c r="BN58" s="130"/>
      <c r="BO58" s="130"/>
      <c r="BP58" s="130"/>
      <c r="BQ58" s="130"/>
      <c r="BR58" s="130"/>
      <c r="BS58" s="130"/>
      <c r="BT58" s="130"/>
      <c r="BU58" s="130"/>
      <c r="BV58" s="130"/>
      <c r="BW58" s="130"/>
      <c r="BX58" s="130"/>
      <c r="BY58" s="130"/>
      <c r="BZ58" s="130"/>
      <c r="CA58" s="130"/>
      <c r="CB58" s="130"/>
    </row>
    <row r="59" spans="1:80" x14ac:dyDescent="0.25">
      <c r="A59" s="130"/>
      <c r="B59" s="130"/>
      <c r="C59" s="130"/>
      <c r="D59" s="130"/>
      <c r="E59" s="130"/>
      <c r="F59" s="130"/>
      <c r="G59" s="130"/>
      <c r="H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row>
    <row r="60" spans="1:80" x14ac:dyDescent="0.25">
      <c r="A60" s="130"/>
      <c r="B60" s="130"/>
      <c r="C60" s="130"/>
      <c r="D60" s="130"/>
      <c r="E60" s="130"/>
      <c r="F60" s="130"/>
      <c r="G60" s="130"/>
      <c r="H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row>
    <row r="61" spans="1:80" x14ac:dyDescent="0.25">
      <c r="A61" s="130"/>
      <c r="B61" s="130"/>
      <c r="C61" s="130"/>
      <c r="D61" s="130"/>
      <c r="E61" s="130"/>
      <c r="F61" s="130"/>
      <c r="G61" s="130"/>
      <c r="H61" s="130"/>
      <c r="BE61" s="130"/>
      <c r="BF61" s="130"/>
      <c r="BG61" s="130"/>
      <c r="BH61" s="130"/>
      <c r="BI61" s="130"/>
      <c r="BJ61" s="130"/>
      <c r="BK61" s="130"/>
      <c r="BL61" s="130"/>
      <c r="BM61" s="130"/>
      <c r="BN61" s="130"/>
      <c r="BO61" s="130"/>
      <c r="BP61" s="130"/>
      <c r="BQ61" s="130"/>
      <c r="BR61" s="130"/>
      <c r="BS61" s="130"/>
      <c r="BT61" s="130"/>
      <c r="BU61" s="130"/>
      <c r="BV61" s="130"/>
      <c r="BW61" s="130"/>
      <c r="BX61" s="130"/>
      <c r="BY61" s="130"/>
      <c r="BZ61" s="130"/>
      <c r="CA61" s="130"/>
      <c r="CB61" s="130"/>
    </row>
    <row r="62" spans="1:80" x14ac:dyDescent="0.25">
      <c r="A62" s="130"/>
      <c r="B62" s="130"/>
      <c r="C62" s="130"/>
      <c r="D62" s="130"/>
      <c r="E62" s="130"/>
      <c r="F62" s="130"/>
      <c r="G62" s="130"/>
      <c r="H62" s="130"/>
      <c r="BE62" s="130"/>
      <c r="BF62" s="130"/>
      <c r="BG62" s="130"/>
      <c r="BH62" s="130"/>
      <c r="BI62" s="130"/>
      <c r="BJ62" s="130"/>
      <c r="BK62" s="130"/>
      <c r="BL62" s="130"/>
      <c r="BM62" s="130"/>
      <c r="BN62" s="130"/>
      <c r="BO62" s="130"/>
      <c r="BP62" s="130"/>
      <c r="BQ62" s="130"/>
      <c r="BR62" s="130"/>
      <c r="BS62" s="130"/>
      <c r="BT62" s="130"/>
      <c r="BU62" s="130"/>
      <c r="BV62" s="130"/>
      <c r="BW62" s="130"/>
      <c r="BX62" s="130"/>
      <c r="BY62" s="130"/>
      <c r="BZ62" s="130"/>
      <c r="CA62" s="130"/>
      <c r="CB62" s="130"/>
    </row>
    <row r="63" spans="1:80" x14ac:dyDescent="0.25">
      <c r="A63" s="130"/>
      <c r="B63" s="130"/>
      <c r="C63" s="130"/>
      <c r="D63" s="130"/>
      <c r="E63" s="130"/>
      <c r="F63" s="130"/>
      <c r="G63" s="130"/>
      <c r="H63" s="130"/>
      <c r="BE63" s="130"/>
      <c r="BF63" s="130"/>
      <c r="BG63" s="130"/>
      <c r="BH63" s="130"/>
      <c r="BI63" s="130"/>
      <c r="BJ63" s="130"/>
      <c r="BK63" s="130"/>
      <c r="BL63" s="130"/>
      <c r="BM63" s="130"/>
      <c r="BN63" s="130"/>
      <c r="BO63" s="130"/>
      <c r="BP63" s="130"/>
      <c r="BQ63" s="130"/>
      <c r="BR63" s="130"/>
      <c r="BS63" s="130"/>
      <c r="BT63" s="130"/>
      <c r="BU63" s="130"/>
      <c r="BV63" s="130"/>
      <c r="BW63" s="130"/>
      <c r="BX63" s="130"/>
      <c r="BY63" s="130"/>
      <c r="BZ63" s="130"/>
      <c r="CA63" s="130"/>
      <c r="CB63" s="130"/>
    </row>
    <row r="64" spans="1:80" x14ac:dyDescent="0.25">
      <c r="A64" s="130"/>
      <c r="B64" s="130"/>
      <c r="C64" s="130"/>
      <c r="D64" s="130"/>
      <c r="E64" s="130"/>
      <c r="F64" s="130"/>
      <c r="G64" s="130"/>
      <c r="H64" s="130"/>
      <c r="BE64" s="130"/>
      <c r="BF64" s="130"/>
      <c r="BG64" s="130"/>
      <c r="BH64" s="130"/>
      <c r="BI64" s="130"/>
      <c r="BJ64" s="130"/>
      <c r="BK64" s="130"/>
      <c r="BL64" s="130"/>
      <c r="BM64" s="130"/>
      <c r="BN64" s="130"/>
      <c r="BO64" s="130"/>
      <c r="BP64" s="130"/>
      <c r="BQ64" s="130"/>
      <c r="BR64" s="130"/>
      <c r="BS64" s="130"/>
      <c r="BT64" s="130"/>
      <c r="BU64" s="130"/>
      <c r="BV64" s="130"/>
      <c r="BW64" s="130"/>
      <c r="BX64" s="130"/>
      <c r="BY64" s="130"/>
      <c r="BZ64" s="130"/>
      <c r="CA64" s="130"/>
      <c r="CB64" s="130"/>
    </row>
    <row r="65" spans="1:80" x14ac:dyDescent="0.25">
      <c r="A65" s="130"/>
      <c r="B65" s="130"/>
      <c r="C65" s="130"/>
      <c r="D65" s="130"/>
      <c r="E65" s="130"/>
      <c r="F65" s="130"/>
      <c r="G65" s="130"/>
      <c r="H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row>
    <row r="66" spans="1:80" x14ac:dyDescent="0.25">
      <c r="A66" s="130"/>
      <c r="B66" s="130"/>
      <c r="C66" s="130"/>
      <c r="D66" s="130"/>
      <c r="E66" s="130"/>
      <c r="F66" s="130"/>
      <c r="G66" s="130"/>
      <c r="H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row>
    <row r="67" spans="1:80" x14ac:dyDescent="0.25">
      <c r="A67" s="130"/>
      <c r="B67" s="130"/>
      <c r="C67" s="130"/>
      <c r="D67" s="130"/>
      <c r="E67" s="130"/>
      <c r="F67" s="130"/>
      <c r="G67" s="130"/>
      <c r="H67" s="130"/>
      <c r="BE67" s="130"/>
      <c r="BF67" s="130"/>
      <c r="BG67" s="130"/>
      <c r="BH67" s="130"/>
      <c r="BI67" s="130"/>
      <c r="BJ67" s="130"/>
      <c r="BK67" s="130"/>
      <c r="BL67" s="130"/>
      <c r="BM67" s="130"/>
      <c r="BN67" s="130"/>
      <c r="BO67" s="130"/>
      <c r="BP67" s="130"/>
      <c r="BQ67" s="130"/>
      <c r="BR67" s="130"/>
      <c r="BS67" s="130"/>
      <c r="BT67" s="130"/>
      <c r="BU67" s="130"/>
      <c r="BV67" s="130"/>
      <c r="BW67" s="130"/>
      <c r="BX67" s="130"/>
      <c r="BY67" s="130"/>
      <c r="BZ67" s="130"/>
      <c r="CA67" s="130"/>
      <c r="CB67" s="130"/>
    </row>
    <row r="68" spans="1:80" x14ac:dyDescent="0.25">
      <c r="A68" s="130"/>
      <c r="B68" s="130"/>
      <c r="C68" s="130"/>
      <c r="D68" s="130"/>
      <c r="E68" s="130"/>
      <c r="F68" s="130"/>
      <c r="G68" s="130"/>
      <c r="H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row>
    <row r="69" spans="1:80" x14ac:dyDescent="0.25">
      <c r="A69" s="130"/>
      <c r="B69" s="130"/>
      <c r="C69" s="130"/>
      <c r="D69" s="130"/>
      <c r="E69" s="130"/>
      <c r="F69" s="130"/>
      <c r="G69" s="130"/>
      <c r="H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c r="BZ69" s="130"/>
      <c r="CA69" s="130"/>
      <c r="CB69" s="130"/>
    </row>
    <row r="70" spans="1:80" x14ac:dyDescent="0.25">
      <c r="A70" s="130"/>
      <c r="B70" s="130"/>
      <c r="C70" s="130"/>
      <c r="D70" s="130"/>
      <c r="E70" s="130"/>
      <c r="F70" s="130"/>
      <c r="G70" s="130"/>
      <c r="H70" s="130"/>
      <c r="BE70" s="130"/>
      <c r="BF70" s="130"/>
      <c r="BG70" s="130"/>
      <c r="BH70" s="130"/>
      <c r="BI70" s="130"/>
      <c r="BJ70" s="130"/>
      <c r="BK70" s="130"/>
      <c r="BL70" s="130"/>
      <c r="BM70" s="130"/>
      <c r="BN70" s="130"/>
      <c r="BO70" s="130"/>
      <c r="BP70" s="130"/>
      <c r="BQ70" s="130"/>
      <c r="BR70" s="130"/>
      <c r="BS70" s="130"/>
      <c r="BT70" s="130"/>
      <c r="BU70" s="130"/>
      <c r="BV70" s="130"/>
      <c r="BW70" s="130"/>
      <c r="BX70" s="130"/>
      <c r="BY70" s="130"/>
      <c r="BZ70" s="130"/>
      <c r="CA70" s="130"/>
      <c r="CB70" s="130"/>
    </row>
    <row r="71" spans="1:80" x14ac:dyDescent="0.25">
      <c r="A71" s="130"/>
      <c r="B71" s="130"/>
      <c r="C71" s="130"/>
      <c r="D71" s="130"/>
      <c r="E71" s="130"/>
      <c r="F71" s="130"/>
      <c r="G71" s="130"/>
      <c r="H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row>
    <row r="72" spans="1:80" x14ac:dyDescent="0.25">
      <c r="A72" s="130"/>
      <c r="B72" s="130"/>
      <c r="C72" s="130"/>
      <c r="D72" s="130"/>
      <c r="E72" s="130"/>
      <c r="F72" s="130"/>
      <c r="G72" s="130"/>
      <c r="H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row>
    <row r="73" spans="1:80" x14ac:dyDescent="0.25">
      <c r="A73" s="130"/>
      <c r="B73" s="130"/>
      <c r="C73" s="130"/>
      <c r="D73" s="130"/>
      <c r="E73" s="130"/>
      <c r="F73" s="130"/>
      <c r="G73" s="130"/>
      <c r="H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row>
    <row r="74" spans="1:80" x14ac:dyDescent="0.25">
      <c r="A74" s="130"/>
      <c r="B74" s="130"/>
      <c r="C74" s="130"/>
      <c r="D74" s="130"/>
      <c r="E74" s="130"/>
      <c r="F74" s="130"/>
      <c r="G74" s="130"/>
      <c r="H74" s="130"/>
      <c r="BE74" s="130"/>
      <c r="BF74" s="130"/>
      <c r="BG74" s="130"/>
      <c r="BH74" s="130"/>
      <c r="BI74" s="130"/>
      <c r="BJ74" s="130"/>
      <c r="BK74" s="130"/>
      <c r="BL74" s="130"/>
      <c r="BM74" s="130"/>
      <c r="BN74" s="130"/>
      <c r="BO74" s="130"/>
      <c r="BP74" s="130"/>
      <c r="BQ74" s="130"/>
      <c r="BR74" s="130"/>
      <c r="BS74" s="130"/>
      <c r="BT74" s="130"/>
      <c r="BU74" s="130"/>
      <c r="BV74" s="130"/>
      <c r="BW74" s="130"/>
      <c r="BX74" s="130"/>
      <c r="BY74" s="130"/>
      <c r="BZ74" s="130"/>
      <c r="CA74" s="130"/>
      <c r="CB74" s="130"/>
    </row>
    <row r="75" spans="1:80" x14ac:dyDescent="0.25">
      <c r="A75" s="130"/>
      <c r="B75" s="130"/>
      <c r="C75" s="130"/>
      <c r="D75" s="130"/>
      <c r="E75" s="130"/>
      <c r="F75" s="130"/>
      <c r="G75" s="130"/>
      <c r="H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row>
    <row r="76" spans="1:80" x14ac:dyDescent="0.25">
      <c r="A76" s="130"/>
      <c r="B76" s="130"/>
      <c r="C76" s="130"/>
      <c r="D76" s="130"/>
      <c r="E76" s="130"/>
      <c r="F76" s="130"/>
      <c r="G76" s="130"/>
      <c r="H76" s="130"/>
      <c r="BE76" s="130"/>
      <c r="BF76" s="130"/>
      <c r="BG76" s="130"/>
      <c r="BH76" s="130"/>
      <c r="BI76" s="130"/>
      <c r="BJ76" s="130"/>
      <c r="BK76" s="130"/>
      <c r="BL76" s="130"/>
      <c r="BM76" s="130"/>
      <c r="BN76" s="130"/>
      <c r="BO76" s="130"/>
      <c r="BP76" s="130"/>
      <c r="BQ76" s="130"/>
      <c r="BR76" s="130"/>
      <c r="BS76" s="130"/>
      <c r="BT76" s="130"/>
      <c r="BU76" s="130"/>
      <c r="BV76" s="130"/>
      <c r="BW76" s="130"/>
      <c r="BX76" s="130"/>
      <c r="BY76" s="130"/>
      <c r="BZ76" s="130"/>
      <c r="CA76" s="130"/>
      <c r="CB76" s="130"/>
    </row>
    <row r="77" spans="1:80" x14ac:dyDescent="0.25">
      <c r="A77" s="130"/>
      <c r="B77" s="130"/>
      <c r="C77" s="130"/>
      <c r="D77" s="130"/>
      <c r="E77" s="130"/>
      <c r="F77" s="130"/>
      <c r="G77" s="130"/>
      <c r="H77" s="130"/>
      <c r="BE77" s="130"/>
      <c r="BF77" s="130"/>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row>
    <row r="78" spans="1:80" x14ac:dyDescent="0.25">
      <c r="A78" s="130"/>
      <c r="B78" s="130"/>
      <c r="C78" s="130"/>
      <c r="D78" s="130"/>
      <c r="E78" s="130"/>
      <c r="F78" s="130"/>
      <c r="G78" s="130"/>
      <c r="H78" s="130"/>
      <c r="BE78" s="130"/>
      <c r="BF78" s="130"/>
      <c r="BG78" s="130"/>
      <c r="BH78" s="130"/>
      <c r="BI78" s="130"/>
      <c r="BJ78" s="130"/>
      <c r="BK78" s="130"/>
      <c r="BL78" s="130"/>
      <c r="BM78" s="130"/>
      <c r="BN78" s="130"/>
      <c r="BO78" s="130"/>
      <c r="BP78" s="130"/>
      <c r="BQ78" s="130"/>
      <c r="BR78" s="130"/>
      <c r="BS78" s="130"/>
      <c r="BT78" s="130"/>
      <c r="BU78" s="130"/>
      <c r="BV78" s="130"/>
      <c r="BW78" s="130"/>
      <c r="BX78" s="130"/>
      <c r="BY78" s="130"/>
      <c r="BZ78" s="130"/>
      <c r="CA78" s="130"/>
      <c r="CB78" s="130"/>
    </row>
    <row r="79" spans="1:80" x14ac:dyDescent="0.25">
      <c r="A79" s="130"/>
      <c r="B79" s="130"/>
      <c r="C79" s="130"/>
      <c r="D79" s="130"/>
      <c r="E79" s="130"/>
      <c r="F79" s="130"/>
      <c r="G79" s="130"/>
      <c r="H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c r="BZ79" s="130"/>
      <c r="CA79" s="130"/>
      <c r="CB79" s="130"/>
    </row>
    <row r="80" spans="1:80" x14ac:dyDescent="0.25">
      <c r="A80" s="130"/>
      <c r="B80" s="130"/>
      <c r="C80" s="130"/>
      <c r="D80" s="130"/>
      <c r="E80" s="130"/>
      <c r="F80" s="130"/>
      <c r="G80" s="130"/>
      <c r="H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row>
    <row r="81" spans="1:80" x14ac:dyDescent="0.25">
      <c r="A81" s="130"/>
      <c r="B81" s="130"/>
      <c r="C81" s="130"/>
      <c r="D81" s="130"/>
      <c r="E81" s="130"/>
      <c r="F81" s="130"/>
      <c r="G81" s="130"/>
      <c r="H81" s="130"/>
      <c r="BE81" s="130"/>
      <c r="BF81" s="130"/>
      <c r="BG81" s="130"/>
      <c r="BH81" s="130"/>
      <c r="BI81" s="130"/>
      <c r="BJ81" s="130"/>
      <c r="BK81" s="130"/>
      <c r="BL81" s="130"/>
      <c r="BM81" s="130"/>
      <c r="BN81" s="130"/>
      <c r="BO81" s="130"/>
      <c r="BP81" s="130"/>
      <c r="BQ81" s="130"/>
      <c r="BR81" s="130"/>
      <c r="BS81" s="130"/>
      <c r="BT81" s="130"/>
      <c r="BU81" s="130"/>
      <c r="BV81" s="130"/>
      <c r="BW81" s="130"/>
      <c r="BX81" s="130"/>
      <c r="BY81" s="130"/>
      <c r="BZ81" s="130"/>
      <c r="CA81" s="130"/>
      <c r="CB81" s="130"/>
    </row>
    <row r="82" spans="1:80" x14ac:dyDescent="0.25">
      <c r="A82" s="130"/>
      <c r="B82" s="130"/>
      <c r="C82" s="130"/>
      <c r="D82" s="130"/>
      <c r="E82" s="130"/>
      <c r="F82" s="130"/>
      <c r="G82" s="130"/>
      <c r="H82" s="130"/>
      <c r="BE82" s="130"/>
      <c r="BF82" s="130"/>
      <c r="BG82" s="130"/>
      <c r="BH82" s="130"/>
      <c r="BI82" s="130"/>
      <c r="BJ82" s="130"/>
      <c r="BK82" s="130"/>
      <c r="BL82" s="130"/>
      <c r="BM82" s="130"/>
      <c r="BN82" s="130"/>
      <c r="BO82" s="130"/>
      <c r="BP82" s="130"/>
      <c r="BQ82" s="130"/>
      <c r="BR82" s="130"/>
      <c r="BS82" s="130"/>
      <c r="BT82" s="130"/>
      <c r="BU82" s="130"/>
      <c r="BV82" s="130"/>
      <c r="BW82" s="130"/>
      <c r="BX82" s="130"/>
      <c r="BY82" s="130"/>
      <c r="BZ82" s="130"/>
      <c r="CA82" s="130"/>
      <c r="CB82" s="130"/>
    </row>
    <row r="83" spans="1:80" x14ac:dyDescent="0.25">
      <c r="A83" s="130"/>
      <c r="B83" s="130"/>
      <c r="C83" s="130"/>
      <c r="D83" s="130"/>
      <c r="E83" s="130"/>
      <c r="F83" s="130"/>
      <c r="G83" s="130"/>
      <c r="H83" s="130"/>
      <c r="BE83" s="130"/>
      <c r="BF83" s="130"/>
      <c r="BG83" s="130"/>
      <c r="BH83" s="130"/>
      <c r="BI83" s="130"/>
      <c r="BJ83" s="130"/>
      <c r="BK83" s="130"/>
      <c r="BL83" s="130"/>
      <c r="BM83" s="130"/>
      <c r="BN83" s="130"/>
      <c r="BO83" s="130"/>
      <c r="BP83" s="130"/>
      <c r="BQ83" s="130"/>
      <c r="BR83" s="130"/>
      <c r="BS83" s="130"/>
      <c r="BT83" s="130"/>
      <c r="BU83" s="130"/>
      <c r="BV83" s="130"/>
      <c r="BW83" s="130"/>
      <c r="BX83" s="130"/>
      <c r="BY83" s="130"/>
      <c r="BZ83" s="130"/>
      <c r="CA83" s="130"/>
      <c r="CB83" s="130"/>
    </row>
    <row r="84" spans="1:80" x14ac:dyDescent="0.25">
      <c r="A84" s="130"/>
      <c r="B84" s="130"/>
      <c r="C84" s="130"/>
      <c r="D84" s="130"/>
      <c r="E84" s="130"/>
      <c r="F84" s="130"/>
      <c r="G84" s="130"/>
      <c r="H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c r="CA84" s="130"/>
      <c r="CB84" s="130"/>
    </row>
    <row r="85" spans="1:80" x14ac:dyDescent="0.25">
      <c r="A85" s="130"/>
      <c r="B85" s="130"/>
      <c r="C85" s="130"/>
      <c r="D85" s="130"/>
      <c r="E85" s="130"/>
      <c r="F85" s="130"/>
      <c r="G85" s="130"/>
      <c r="H85" s="130"/>
      <c r="BE85" s="130"/>
      <c r="BF85" s="130"/>
      <c r="BG85" s="130"/>
      <c r="BH85" s="130"/>
      <c r="BI85" s="130"/>
      <c r="BJ85" s="130"/>
      <c r="BK85" s="130"/>
      <c r="BL85" s="130"/>
      <c r="BM85" s="130"/>
      <c r="BN85" s="130"/>
      <c r="BO85" s="130"/>
      <c r="BP85" s="130"/>
      <c r="BQ85" s="130"/>
      <c r="BR85" s="130"/>
      <c r="BS85" s="130"/>
      <c r="BT85" s="130"/>
      <c r="BU85" s="130"/>
      <c r="BV85" s="130"/>
      <c r="BW85" s="130"/>
      <c r="BX85" s="130"/>
      <c r="BY85" s="130"/>
      <c r="BZ85" s="130"/>
      <c r="CA85" s="130"/>
      <c r="CB85" s="130"/>
    </row>
    <row r="86" spans="1:80" x14ac:dyDescent="0.25">
      <c r="A86" s="130"/>
      <c r="B86" s="130"/>
      <c r="C86" s="130"/>
      <c r="D86" s="130"/>
      <c r="E86" s="130"/>
      <c r="F86" s="130"/>
      <c r="G86" s="130"/>
      <c r="H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row>
    <row r="87" spans="1:80" x14ac:dyDescent="0.25">
      <c r="A87" s="130"/>
      <c r="B87" s="130"/>
      <c r="C87" s="130"/>
      <c r="D87" s="130"/>
      <c r="E87" s="130"/>
      <c r="F87" s="130"/>
      <c r="G87" s="130"/>
      <c r="H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c r="CA87" s="130"/>
      <c r="CB87" s="130"/>
    </row>
    <row r="88" spans="1:80" x14ac:dyDescent="0.25">
      <c r="A88" s="130"/>
      <c r="B88" s="130"/>
      <c r="C88" s="130"/>
      <c r="D88" s="130"/>
      <c r="E88" s="130"/>
      <c r="F88" s="130"/>
      <c r="G88" s="130"/>
      <c r="H88" s="130"/>
      <c r="BE88" s="130"/>
      <c r="BF88" s="130"/>
      <c r="BG88" s="130"/>
      <c r="BH88" s="130"/>
      <c r="BI88" s="130"/>
      <c r="BJ88" s="130"/>
      <c r="BK88" s="130"/>
      <c r="BL88" s="130"/>
      <c r="BM88" s="130"/>
      <c r="BN88" s="130"/>
      <c r="BO88" s="130"/>
      <c r="BP88" s="130"/>
      <c r="BQ88" s="130"/>
      <c r="BR88" s="130"/>
      <c r="BS88" s="130"/>
      <c r="BT88" s="130"/>
      <c r="BU88" s="130"/>
      <c r="BV88" s="130"/>
      <c r="BW88" s="130"/>
      <c r="BX88" s="130"/>
      <c r="BY88" s="130"/>
      <c r="BZ88" s="130"/>
      <c r="CA88" s="130"/>
      <c r="CB88" s="130"/>
    </row>
    <row r="89" spans="1:80" x14ac:dyDescent="0.25">
      <c r="A89" s="130"/>
      <c r="B89" s="130"/>
      <c r="C89" s="130"/>
      <c r="D89" s="130"/>
      <c r="E89" s="130"/>
      <c r="F89" s="130"/>
      <c r="G89" s="130"/>
      <c r="H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row>
    <row r="90" spans="1:80" x14ac:dyDescent="0.25">
      <c r="A90" s="130"/>
      <c r="B90" s="130"/>
      <c r="C90" s="130"/>
      <c r="D90" s="130"/>
      <c r="E90" s="130"/>
      <c r="F90" s="130"/>
      <c r="G90" s="130"/>
      <c r="H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row>
    <row r="91" spans="1:80" x14ac:dyDescent="0.25">
      <c r="A91" s="130"/>
      <c r="B91" s="130"/>
      <c r="C91" s="130"/>
      <c r="D91" s="130"/>
      <c r="E91" s="130"/>
      <c r="F91" s="130"/>
      <c r="G91" s="130"/>
      <c r="H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130"/>
    </row>
    <row r="92" spans="1:80" x14ac:dyDescent="0.25">
      <c r="A92" s="130"/>
      <c r="B92" s="130"/>
      <c r="C92" s="130"/>
      <c r="D92" s="130"/>
      <c r="E92" s="130"/>
      <c r="F92" s="130"/>
      <c r="G92" s="130"/>
      <c r="H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row>
    <row r="93" spans="1:80" x14ac:dyDescent="0.25">
      <c r="A93" s="130"/>
      <c r="B93" s="130"/>
      <c r="C93" s="130"/>
      <c r="D93" s="130"/>
      <c r="E93" s="130"/>
      <c r="F93" s="130"/>
      <c r="G93" s="130"/>
      <c r="H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c r="CA93" s="130"/>
      <c r="CB93" s="130"/>
    </row>
    <row r="94" spans="1:80" x14ac:dyDescent="0.25">
      <c r="A94" s="130"/>
      <c r="B94" s="130"/>
      <c r="C94" s="130"/>
      <c r="D94" s="130"/>
      <c r="E94" s="130"/>
      <c r="F94" s="130"/>
      <c r="G94" s="130"/>
      <c r="H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row>
    <row r="95" spans="1:80" x14ac:dyDescent="0.25">
      <c r="A95" s="130"/>
      <c r="B95" s="130"/>
      <c r="C95" s="130"/>
      <c r="D95" s="130"/>
      <c r="E95" s="130"/>
      <c r="F95" s="130"/>
      <c r="G95" s="130"/>
      <c r="H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row>
    <row r="96" spans="1:80" x14ac:dyDescent="0.25">
      <c r="A96" s="130"/>
      <c r="B96" s="130"/>
      <c r="C96" s="130"/>
      <c r="D96" s="130"/>
      <c r="E96" s="130"/>
      <c r="F96" s="130"/>
      <c r="G96" s="130"/>
      <c r="H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130"/>
    </row>
    <row r="97" spans="1:80" x14ac:dyDescent="0.25">
      <c r="A97" s="130"/>
      <c r="B97" s="130"/>
      <c r="C97" s="130"/>
      <c r="D97" s="130"/>
      <c r="E97" s="130"/>
      <c r="F97" s="130"/>
      <c r="G97" s="130"/>
      <c r="H97" s="130"/>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row>
    <row r="98" spans="1:80" x14ac:dyDescent="0.25">
      <c r="A98" s="130"/>
      <c r="B98" s="130"/>
      <c r="C98" s="130"/>
      <c r="D98" s="130"/>
      <c r="E98" s="130"/>
      <c r="F98" s="130"/>
      <c r="G98" s="130"/>
      <c r="H98" s="130"/>
      <c r="BE98" s="130"/>
      <c r="BF98" s="130"/>
      <c r="BG98" s="130"/>
      <c r="BH98" s="130"/>
      <c r="BI98" s="130"/>
      <c r="BJ98" s="130"/>
      <c r="BK98" s="130"/>
      <c r="BL98" s="130"/>
      <c r="BM98" s="130"/>
      <c r="BN98" s="130"/>
      <c r="BO98" s="130"/>
      <c r="BP98" s="130"/>
      <c r="BQ98" s="130"/>
      <c r="BR98" s="130"/>
      <c r="BS98" s="130"/>
      <c r="BT98" s="130"/>
      <c r="BU98" s="130"/>
      <c r="BV98" s="130"/>
      <c r="BW98" s="130"/>
      <c r="BX98" s="130"/>
    </row>
    <row r="99" spans="1:80" x14ac:dyDescent="0.25">
      <c r="A99" s="130"/>
      <c r="B99" s="130"/>
      <c r="C99" s="130"/>
      <c r="D99" s="130"/>
      <c r="E99" s="130"/>
      <c r="F99" s="130"/>
      <c r="G99" s="130"/>
      <c r="H99" s="130"/>
      <c r="BE99" s="130"/>
      <c r="BF99" s="130"/>
      <c r="BG99" s="130"/>
      <c r="BH99" s="130"/>
      <c r="BI99" s="130"/>
      <c r="BJ99" s="130"/>
      <c r="BK99" s="130"/>
      <c r="BL99" s="130"/>
      <c r="BM99" s="130"/>
      <c r="BN99" s="130"/>
      <c r="BO99" s="130"/>
      <c r="BP99" s="130"/>
      <c r="BQ99" s="130"/>
      <c r="BR99" s="130"/>
      <c r="BS99" s="130"/>
      <c r="BT99" s="130"/>
      <c r="BU99" s="130"/>
      <c r="BV99" s="130"/>
      <c r="BW99" s="130"/>
      <c r="BX99" s="130"/>
    </row>
    <row r="100" spans="1:80" x14ac:dyDescent="0.25">
      <c r="A100" s="130"/>
      <c r="B100" s="130"/>
      <c r="C100" s="130"/>
      <c r="D100" s="130"/>
      <c r="E100" s="130"/>
      <c r="F100" s="130"/>
      <c r="G100" s="130"/>
      <c r="H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row>
    <row r="101" spans="1:80" x14ac:dyDescent="0.25">
      <c r="A101" s="130"/>
      <c r="B101" s="130"/>
      <c r="C101" s="130"/>
      <c r="D101" s="130"/>
      <c r="E101" s="130"/>
      <c r="F101" s="130"/>
      <c r="G101" s="130"/>
      <c r="H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row>
    <row r="102" spans="1:80" x14ac:dyDescent="0.25">
      <c r="A102" s="130"/>
      <c r="B102" s="130"/>
      <c r="C102" s="130"/>
      <c r="D102" s="130"/>
      <c r="E102" s="130"/>
      <c r="F102" s="130"/>
      <c r="G102" s="130"/>
      <c r="H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row>
    <row r="103" spans="1:80" x14ac:dyDescent="0.25">
      <c r="A103" s="130"/>
      <c r="B103" s="130"/>
      <c r="C103" s="130"/>
      <c r="D103" s="130"/>
      <c r="E103" s="130"/>
      <c r="F103" s="130"/>
      <c r="G103" s="130"/>
      <c r="H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row>
    <row r="104" spans="1:80" x14ac:dyDescent="0.25">
      <c r="A104" s="130"/>
      <c r="B104" s="130"/>
      <c r="C104" s="130"/>
      <c r="D104" s="130"/>
      <c r="E104" s="130"/>
      <c r="F104" s="130"/>
      <c r="G104" s="130"/>
      <c r="H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row>
    <row r="105" spans="1:80" x14ac:dyDescent="0.25">
      <c r="A105" s="130"/>
      <c r="B105" s="130"/>
      <c r="C105" s="130"/>
      <c r="D105" s="130"/>
      <c r="E105" s="130"/>
      <c r="F105" s="130"/>
      <c r="G105" s="130"/>
      <c r="H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row>
    <row r="106" spans="1:80" x14ac:dyDescent="0.25">
      <c r="A106" s="130"/>
      <c r="B106" s="130"/>
      <c r="C106" s="130"/>
      <c r="D106" s="130"/>
      <c r="E106" s="130"/>
      <c r="F106" s="130"/>
      <c r="G106" s="130"/>
      <c r="H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row>
    <row r="107" spans="1:80" x14ac:dyDescent="0.25">
      <c r="A107" s="130"/>
      <c r="B107" s="130"/>
      <c r="C107" s="130"/>
      <c r="D107" s="130"/>
      <c r="E107" s="130"/>
      <c r="F107" s="130"/>
      <c r="G107" s="130"/>
      <c r="H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row>
    <row r="108" spans="1:80" x14ac:dyDescent="0.25">
      <c r="A108" s="130"/>
      <c r="B108" s="130"/>
      <c r="C108" s="130"/>
      <c r="D108" s="130"/>
      <c r="E108" s="130"/>
      <c r="F108" s="130"/>
      <c r="G108" s="130"/>
      <c r="H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row>
    <row r="109" spans="1:80" x14ac:dyDescent="0.25">
      <c r="A109" s="130"/>
      <c r="B109" s="130"/>
      <c r="C109" s="130"/>
      <c r="D109" s="130"/>
      <c r="E109" s="130"/>
      <c r="F109" s="130"/>
      <c r="G109" s="130"/>
      <c r="H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row>
    <row r="110" spans="1:80" x14ac:dyDescent="0.25">
      <c r="A110" s="130"/>
      <c r="B110" s="130"/>
      <c r="C110" s="130"/>
      <c r="D110" s="130"/>
      <c r="E110" s="130"/>
      <c r="F110" s="130"/>
      <c r="G110" s="130"/>
      <c r="H110" s="130"/>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row>
    <row r="111" spans="1:80" x14ac:dyDescent="0.25">
      <c r="A111" s="130"/>
      <c r="B111" s="130"/>
      <c r="C111" s="130"/>
      <c r="D111" s="130"/>
      <c r="E111" s="130"/>
      <c r="F111" s="130"/>
      <c r="G111" s="130"/>
      <c r="H111" s="13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row>
    <row r="112" spans="1:80" x14ac:dyDescent="0.25">
      <c r="A112" s="130"/>
      <c r="B112" s="130"/>
      <c r="C112" s="130"/>
      <c r="D112" s="130"/>
      <c r="E112" s="130"/>
      <c r="F112" s="130"/>
      <c r="G112" s="130"/>
      <c r="H112" s="130"/>
      <c r="BE112" s="130"/>
      <c r="BF112" s="130"/>
      <c r="BG112" s="130"/>
      <c r="BH112" s="130"/>
      <c r="BI112" s="130"/>
      <c r="BJ112" s="130"/>
      <c r="BK112" s="130"/>
      <c r="BL112" s="130"/>
      <c r="BM112" s="130"/>
      <c r="BN112" s="130"/>
      <c r="BO112" s="130"/>
      <c r="BP112" s="130"/>
      <c r="BQ112" s="130"/>
      <c r="BR112" s="130"/>
      <c r="BS112" s="130"/>
      <c r="BT112" s="130"/>
      <c r="BU112" s="130"/>
      <c r="BV112" s="130"/>
      <c r="BW112" s="130"/>
      <c r="BX112" s="130"/>
    </row>
    <row r="113" spans="1:76" x14ac:dyDescent="0.25">
      <c r="A113" s="130"/>
      <c r="B113" s="130"/>
      <c r="C113" s="130"/>
      <c r="D113" s="130"/>
      <c r="E113" s="130"/>
      <c r="F113" s="130"/>
      <c r="G113" s="130"/>
      <c r="H113" s="13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row>
    <row r="114" spans="1:76" x14ac:dyDescent="0.25">
      <c r="A114" s="130"/>
      <c r="B114" s="130"/>
      <c r="C114" s="130"/>
      <c r="D114" s="130"/>
      <c r="E114" s="130"/>
      <c r="F114" s="130"/>
      <c r="G114" s="130"/>
      <c r="H114" s="130"/>
      <c r="BE114" s="130"/>
      <c r="BF114" s="130"/>
      <c r="BG114" s="130"/>
      <c r="BH114" s="130"/>
      <c r="BI114" s="130"/>
      <c r="BJ114" s="130"/>
      <c r="BK114" s="130"/>
      <c r="BL114" s="130"/>
      <c r="BM114" s="130"/>
      <c r="BN114" s="130"/>
      <c r="BO114" s="130"/>
      <c r="BP114" s="130"/>
      <c r="BQ114" s="130"/>
      <c r="BR114" s="130"/>
      <c r="BS114" s="130"/>
      <c r="BT114" s="130"/>
      <c r="BU114" s="130"/>
      <c r="BV114" s="130"/>
      <c r="BW114" s="130"/>
      <c r="BX114" s="130"/>
    </row>
    <row r="115" spans="1:76" x14ac:dyDescent="0.25">
      <c r="A115" s="130"/>
      <c r="B115" s="130"/>
      <c r="C115" s="130"/>
      <c r="D115" s="130"/>
      <c r="E115" s="130"/>
      <c r="F115" s="130"/>
      <c r="G115" s="130"/>
      <c r="H115" s="13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row>
    <row r="116" spans="1:76" x14ac:dyDescent="0.25">
      <c r="A116" s="130"/>
      <c r="B116" s="130"/>
      <c r="C116" s="130"/>
      <c r="D116" s="130"/>
      <c r="E116" s="130"/>
      <c r="F116" s="130"/>
      <c r="G116" s="130"/>
      <c r="H116" s="13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row>
    <row r="117" spans="1:76" x14ac:dyDescent="0.25">
      <c r="A117" s="130"/>
      <c r="B117" s="130"/>
      <c r="C117" s="130"/>
      <c r="D117" s="130"/>
      <c r="E117" s="130"/>
      <c r="F117" s="130"/>
      <c r="G117" s="130"/>
      <c r="H117" s="13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row>
    <row r="118" spans="1:76" x14ac:dyDescent="0.25">
      <c r="A118" s="130"/>
      <c r="B118" s="130"/>
      <c r="C118" s="130"/>
      <c r="D118" s="130"/>
      <c r="E118" s="130"/>
      <c r="F118" s="130"/>
      <c r="G118" s="130"/>
      <c r="H118" s="13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row>
    <row r="119" spans="1:76" x14ac:dyDescent="0.25">
      <c r="A119" s="130"/>
      <c r="B119" s="130"/>
      <c r="C119" s="130"/>
      <c r="D119" s="130"/>
      <c r="E119" s="130"/>
      <c r="F119" s="130"/>
      <c r="G119" s="130"/>
      <c r="H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row>
    <row r="120" spans="1:76" x14ac:dyDescent="0.25">
      <c r="A120" s="130"/>
      <c r="B120" s="130"/>
      <c r="C120" s="130"/>
      <c r="D120" s="130"/>
      <c r="E120" s="130"/>
      <c r="F120" s="130"/>
      <c r="G120" s="130"/>
      <c r="H120" s="130"/>
      <c r="BE120" s="130"/>
      <c r="BF120" s="130"/>
      <c r="BG120" s="130"/>
      <c r="BH120" s="130"/>
      <c r="BI120" s="130"/>
      <c r="BJ120" s="130"/>
      <c r="BK120" s="130"/>
      <c r="BL120" s="130"/>
      <c r="BM120" s="130"/>
      <c r="BN120" s="130"/>
      <c r="BO120" s="130"/>
      <c r="BP120" s="130"/>
      <c r="BQ120" s="130"/>
      <c r="BR120" s="130"/>
      <c r="BS120" s="130"/>
      <c r="BT120" s="130"/>
      <c r="BU120" s="130"/>
      <c r="BV120" s="130"/>
      <c r="BW120" s="130"/>
      <c r="BX120" s="130"/>
    </row>
    <row r="121" spans="1:76" x14ac:dyDescent="0.25">
      <c r="A121" s="130"/>
      <c r="B121" s="130"/>
      <c r="C121" s="130"/>
      <c r="D121" s="130"/>
      <c r="E121" s="130"/>
      <c r="F121" s="130"/>
      <c r="G121" s="130"/>
      <c r="H121" s="130"/>
      <c r="BE121" s="130"/>
      <c r="BF121" s="130"/>
      <c r="BG121" s="130"/>
      <c r="BH121" s="130"/>
      <c r="BI121" s="130"/>
      <c r="BJ121" s="130"/>
      <c r="BK121" s="130"/>
      <c r="BL121" s="130"/>
      <c r="BM121" s="130"/>
      <c r="BN121" s="130"/>
      <c r="BO121" s="130"/>
      <c r="BP121" s="130"/>
      <c r="BQ121" s="130"/>
      <c r="BR121" s="130"/>
      <c r="BS121" s="130"/>
      <c r="BT121" s="130"/>
      <c r="BU121" s="130"/>
      <c r="BV121" s="130"/>
      <c r="BW121" s="130"/>
      <c r="BX121" s="130"/>
    </row>
    <row r="122" spans="1:76" x14ac:dyDescent="0.25">
      <c r="A122" s="130"/>
      <c r="B122" s="130"/>
      <c r="C122" s="130"/>
      <c r="D122" s="130"/>
      <c r="E122" s="130"/>
      <c r="F122" s="130"/>
      <c r="G122" s="130"/>
      <c r="H122" s="130"/>
      <c r="BE122" s="130"/>
      <c r="BF122" s="130"/>
      <c r="BG122" s="130"/>
      <c r="BH122" s="130"/>
      <c r="BI122" s="130"/>
      <c r="BJ122" s="130"/>
      <c r="BK122" s="130"/>
      <c r="BL122" s="130"/>
      <c r="BM122" s="130"/>
      <c r="BN122" s="130"/>
      <c r="BO122" s="130"/>
      <c r="BP122" s="130"/>
      <c r="BQ122" s="130"/>
      <c r="BR122" s="130"/>
      <c r="BS122" s="130"/>
      <c r="BT122" s="130"/>
      <c r="BU122" s="130"/>
      <c r="BV122" s="130"/>
      <c r="BW122" s="130"/>
      <c r="BX122" s="130"/>
    </row>
    <row r="123" spans="1:76" x14ac:dyDescent="0.25">
      <c r="A123" s="130"/>
      <c r="B123" s="130"/>
      <c r="C123" s="130"/>
      <c r="D123" s="130"/>
      <c r="E123" s="130"/>
      <c r="F123" s="130"/>
      <c r="G123" s="130"/>
      <c r="H123" s="130"/>
      <c r="BE123" s="130"/>
      <c r="BF123" s="130"/>
      <c r="BG123" s="130"/>
      <c r="BH123" s="130"/>
      <c r="BI123" s="130"/>
      <c r="BJ123" s="130"/>
      <c r="BK123" s="130"/>
      <c r="BL123" s="130"/>
      <c r="BM123" s="130"/>
      <c r="BN123" s="130"/>
      <c r="BO123" s="130"/>
      <c r="BP123" s="130"/>
      <c r="BQ123" s="130"/>
      <c r="BR123" s="130"/>
      <c r="BS123" s="130"/>
      <c r="BT123" s="130"/>
      <c r="BU123" s="130"/>
      <c r="BV123" s="130"/>
      <c r="BW123" s="130"/>
      <c r="BX123" s="130"/>
    </row>
    <row r="124" spans="1:76" x14ac:dyDescent="0.25">
      <c r="A124" s="130"/>
      <c r="B124" s="130"/>
      <c r="C124" s="130"/>
      <c r="D124" s="130"/>
      <c r="E124" s="130"/>
      <c r="F124" s="130"/>
      <c r="G124" s="130"/>
      <c r="H124" s="130"/>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row>
    <row r="125" spans="1:76" x14ac:dyDescent="0.25">
      <c r="A125" s="130"/>
      <c r="B125" s="130"/>
      <c r="C125" s="130"/>
      <c r="D125" s="130"/>
      <c r="E125" s="130"/>
      <c r="F125" s="130"/>
      <c r="G125" s="130"/>
      <c r="H125" s="130"/>
      <c r="BE125" s="130"/>
      <c r="BF125" s="130"/>
      <c r="BG125" s="130"/>
      <c r="BH125" s="130"/>
      <c r="BI125" s="130"/>
      <c r="BJ125" s="130"/>
      <c r="BK125" s="130"/>
      <c r="BL125" s="130"/>
      <c r="BM125" s="130"/>
      <c r="BN125" s="130"/>
      <c r="BO125" s="130"/>
      <c r="BP125" s="130"/>
      <c r="BQ125" s="130"/>
      <c r="BR125" s="130"/>
      <c r="BS125" s="130"/>
      <c r="BT125" s="130"/>
      <c r="BU125" s="130"/>
      <c r="BV125" s="130"/>
      <c r="BW125" s="130"/>
      <c r="BX125" s="130"/>
    </row>
    <row r="126" spans="1:76" x14ac:dyDescent="0.25">
      <c r="A126" s="130"/>
      <c r="B126" s="130"/>
      <c r="C126" s="130"/>
      <c r="D126" s="130"/>
      <c r="E126" s="130"/>
      <c r="F126" s="130"/>
      <c r="G126" s="130"/>
      <c r="H126" s="130"/>
      <c r="BE126" s="130"/>
      <c r="BF126" s="130"/>
      <c r="BG126" s="130"/>
      <c r="BH126" s="130"/>
      <c r="BI126" s="130"/>
      <c r="BJ126" s="130"/>
      <c r="BK126" s="130"/>
      <c r="BL126" s="130"/>
      <c r="BM126" s="130"/>
      <c r="BN126" s="130"/>
      <c r="BO126" s="130"/>
      <c r="BP126" s="130"/>
      <c r="BQ126" s="130"/>
      <c r="BR126" s="130"/>
      <c r="BS126" s="130"/>
      <c r="BT126" s="130"/>
      <c r="BU126" s="130"/>
      <c r="BV126" s="130"/>
      <c r="BW126" s="130"/>
      <c r="BX126" s="130"/>
    </row>
    <row r="127" spans="1:76" x14ac:dyDescent="0.25">
      <c r="A127" s="130"/>
      <c r="B127" s="130"/>
      <c r="C127" s="130"/>
      <c r="D127" s="130"/>
      <c r="E127" s="130"/>
      <c r="F127" s="130"/>
      <c r="G127" s="130"/>
      <c r="H127" s="130"/>
      <c r="BE127" s="130"/>
      <c r="BF127" s="130"/>
      <c r="BG127" s="130"/>
      <c r="BH127" s="130"/>
      <c r="BI127" s="130"/>
      <c r="BJ127" s="130"/>
      <c r="BK127" s="130"/>
      <c r="BL127" s="130"/>
      <c r="BM127" s="130"/>
      <c r="BN127" s="130"/>
      <c r="BO127" s="130"/>
      <c r="BP127" s="130"/>
      <c r="BQ127" s="130"/>
      <c r="BR127" s="130"/>
      <c r="BS127" s="130"/>
      <c r="BT127" s="130"/>
      <c r="BU127" s="130"/>
      <c r="BV127" s="130"/>
      <c r="BW127" s="130"/>
      <c r="BX127" s="130"/>
    </row>
    <row r="128" spans="1:76" x14ac:dyDescent="0.25">
      <c r="A128" s="130"/>
      <c r="B128" s="130"/>
      <c r="C128" s="130"/>
      <c r="D128" s="130"/>
      <c r="E128" s="130"/>
      <c r="F128" s="130"/>
      <c r="G128" s="130"/>
      <c r="H128" s="130"/>
      <c r="BE128" s="130"/>
      <c r="BF128" s="130"/>
      <c r="BG128" s="130"/>
      <c r="BH128" s="130"/>
      <c r="BI128" s="130"/>
      <c r="BJ128" s="130"/>
      <c r="BK128" s="130"/>
      <c r="BL128" s="130"/>
      <c r="BM128" s="130"/>
      <c r="BN128" s="130"/>
      <c r="BO128" s="130"/>
      <c r="BP128" s="130"/>
      <c r="BQ128" s="130"/>
      <c r="BR128" s="130"/>
      <c r="BS128" s="130"/>
      <c r="BT128" s="130"/>
      <c r="BU128" s="130"/>
      <c r="BV128" s="130"/>
      <c r="BW128" s="130"/>
      <c r="BX128" s="130"/>
    </row>
    <row r="129" spans="1:76" x14ac:dyDescent="0.25">
      <c r="A129" s="130"/>
      <c r="B129" s="130"/>
      <c r="C129" s="130"/>
      <c r="D129" s="130"/>
      <c r="E129" s="130"/>
      <c r="F129" s="130"/>
      <c r="G129" s="130"/>
      <c r="H129" s="130"/>
      <c r="BE129" s="130"/>
      <c r="BF129" s="130"/>
      <c r="BG129" s="130"/>
      <c r="BH129" s="130"/>
      <c r="BI129" s="130"/>
      <c r="BJ129" s="130"/>
      <c r="BK129" s="130"/>
      <c r="BL129" s="130"/>
      <c r="BM129" s="130"/>
      <c r="BN129" s="130"/>
      <c r="BO129" s="130"/>
      <c r="BP129" s="130"/>
      <c r="BQ129" s="130"/>
      <c r="BR129" s="130"/>
      <c r="BS129" s="130"/>
      <c r="BT129" s="130"/>
      <c r="BU129" s="130"/>
      <c r="BV129" s="130"/>
      <c r="BW129" s="130"/>
      <c r="BX129" s="130"/>
    </row>
    <row r="130" spans="1:76" x14ac:dyDescent="0.25">
      <c r="A130" s="130"/>
      <c r="B130" s="130"/>
      <c r="C130" s="130"/>
      <c r="D130" s="130"/>
      <c r="E130" s="130"/>
      <c r="F130" s="130"/>
      <c r="G130" s="130"/>
      <c r="H130" s="130"/>
      <c r="BE130" s="130"/>
      <c r="BF130" s="130"/>
      <c r="BG130" s="130"/>
      <c r="BH130" s="130"/>
      <c r="BI130" s="130"/>
      <c r="BJ130" s="130"/>
      <c r="BK130" s="130"/>
      <c r="BL130" s="130"/>
      <c r="BM130" s="130"/>
      <c r="BN130" s="130"/>
      <c r="BO130" s="130"/>
      <c r="BP130" s="130"/>
      <c r="BQ130" s="130"/>
      <c r="BR130" s="130"/>
      <c r="BS130" s="130"/>
      <c r="BT130" s="130"/>
      <c r="BU130" s="130"/>
      <c r="BV130" s="130"/>
      <c r="BW130" s="130"/>
      <c r="BX130" s="130"/>
    </row>
    <row r="131" spans="1:76" x14ac:dyDescent="0.25">
      <c r="A131" s="130"/>
      <c r="B131" s="130"/>
      <c r="C131" s="130"/>
      <c r="D131" s="130"/>
      <c r="E131" s="130"/>
      <c r="F131" s="130"/>
      <c r="G131" s="130"/>
      <c r="H131" s="130"/>
      <c r="BE131" s="130"/>
      <c r="BF131" s="130"/>
      <c r="BG131" s="130"/>
      <c r="BH131" s="130"/>
      <c r="BI131" s="130"/>
      <c r="BJ131" s="130"/>
      <c r="BK131" s="130"/>
      <c r="BL131" s="130"/>
      <c r="BM131" s="130"/>
      <c r="BN131" s="130"/>
      <c r="BO131" s="130"/>
      <c r="BP131" s="130"/>
      <c r="BQ131" s="130"/>
      <c r="BR131" s="130"/>
      <c r="BS131" s="130"/>
      <c r="BT131" s="130"/>
      <c r="BU131" s="130"/>
      <c r="BV131" s="130"/>
      <c r="BW131" s="130"/>
      <c r="BX131" s="130"/>
    </row>
    <row r="132" spans="1:76" x14ac:dyDescent="0.25">
      <c r="A132" s="130"/>
      <c r="B132" s="130"/>
      <c r="C132" s="130"/>
      <c r="D132" s="130"/>
      <c r="E132" s="130"/>
      <c r="F132" s="130"/>
      <c r="G132" s="130"/>
      <c r="H132" s="130"/>
      <c r="BE132" s="130"/>
      <c r="BF132" s="130"/>
      <c r="BG132" s="130"/>
      <c r="BH132" s="130"/>
      <c r="BI132" s="130"/>
      <c r="BJ132" s="130"/>
      <c r="BK132" s="130"/>
      <c r="BL132" s="130"/>
      <c r="BM132" s="130"/>
      <c r="BN132" s="130"/>
      <c r="BO132" s="130"/>
      <c r="BP132" s="130"/>
      <c r="BQ132" s="130"/>
      <c r="BR132" s="130"/>
      <c r="BS132" s="130"/>
      <c r="BT132" s="130"/>
      <c r="BU132" s="130"/>
      <c r="BV132" s="130"/>
      <c r="BW132" s="130"/>
      <c r="BX132" s="130"/>
    </row>
    <row r="133" spans="1:76" x14ac:dyDescent="0.25">
      <c r="A133" s="130"/>
      <c r="B133" s="130"/>
      <c r="C133" s="130"/>
      <c r="D133" s="130"/>
      <c r="E133" s="130"/>
      <c r="F133" s="130"/>
      <c r="G133" s="130"/>
      <c r="H133" s="130"/>
      <c r="BE133" s="130"/>
      <c r="BF133" s="130"/>
      <c r="BG133" s="130"/>
      <c r="BH133" s="130"/>
      <c r="BI133" s="130"/>
      <c r="BJ133" s="130"/>
      <c r="BK133" s="130"/>
      <c r="BL133" s="130"/>
      <c r="BM133" s="130"/>
      <c r="BN133" s="130"/>
      <c r="BO133" s="130"/>
      <c r="BP133" s="130"/>
      <c r="BQ133" s="130"/>
      <c r="BR133" s="130"/>
      <c r="BS133" s="130"/>
      <c r="BT133" s="130"/>
      <c r="BU133" s="130"/>
      <c r="BV133" s="130"/>
      <c r="BW133" s="130"/>
      <c r="BX133" s="130"/>
    </row>
    <row r="134" spans="1:76" x14ac:dyDescent="0.25">
      <c r="A134" s="130"/>
      <c r="B134" s="130"/>
      <c r="C134" s="130"/>
      <c r="D134" s="130"/>
      <c r="E134" s="130"/>
      <c r="F134" s="130"/>
      <c r="G134" s="130"/>
      <c r="H134" s="130"/>
      <c r="BE134" s="130"/>
      <c r="BF134" s="130"/>
      <c r="BG134" s="130"/>
      <c r="BH134" s="130"/>
      <c r="BI134" s="130"/>
      <c r="BJ134" s="130"/>
      <c r="BK134" s="130"/>
      <c r="BL134" s="130"/>
      <c r="BM134" s="130"/>
      <c r="BN134" s="130"/>
      <c r="BO134" s="130"/>
      <c r="BP134" s="130"/>
      <c r="BQ134" s="130"/>
      <c r="BR134" s="130"/>
      <c r="BS134" s="130"/>
      <c r="BT134" s="130"/>
      <c r="BU134" s="130"/>
      <c r="BV134" s="130"/>
      <c r="BW134" s="130"/>
      <c r="BX134" s="130"/>
    </row>
    <row r="135" spans="1:76" x14ac:dyDescent="0.25">
      <c r="A135" s="130"/>
      <c r="B135" s="130"/>
      <c r="C135" s="130"/>
      <c r="D135" s="130"/>
      <c r="E135" s="130"/>
      <c r="F135" s="130"/>
      <c r="G135" s="130"/>
      <c r="H135" s="130"/>
      <c r="BE135" s="130"/>
      <c r="BF135" s="130"/>
      <c r="BG135" s="130"/>
      <c r="BH135" s="130"/>
      <c r="BI135" s="130"/>
      <c r="BJ135" s="130"/>
      <c r="BK135" s="130"/>
      <c r="BL135" s="130"/>
      <c r="BM135" s="130"/>
      <c r="BN135" s="130"/>
      <c r="BO135" s="130"/>
      <c r="BP135" s="130"/>
      <c r="BQ135" s="130"/>
      <c r="BR135" s="130"/>
      <c r="BS135" s="130"/>
      <c r="BT135" s="130"/>
      <c r="BU135" s="130"/>
      <c r="BV135" s="130"/>
      <c r="BW135" s="130"/>
      <c r="BX135" s="130"/>
    </row>
    <row r="136" spans="1:76" x14ac:dyDescent="0.25">
      <c r="A136" s="130"/>
      <c r="B136" s="130"/>
      <c r="C136" s="130"/>
      <c r="D136" s="130"/>
      <c r="E136" s="130"/>
      <c r="F136" s="130"/>
      <c r="G136" s="130"/>
      <c r="H136" s="130"/>
      <c r="BE136" s="130"/>
      <c r="BF136" s="130"/>
      <c r="BG136" s="130"/>
      <c r="BH136" s="130"/>
      <c r="BI136" s="130"/>
      <c r="BJ136" s="130"/>
      <c r="BK136" s="130"/>
      <c r="BL136" s="130"/>
      <c r="BM136" s="130"/>
      <c r="BN136" s="130"/>
      <c r="BO136" s="130"/>
      <c r="BP136" s="130"/>
      <c r="BQ136" s="130"/>
      <c r="BR136" s="130"/>
      <c r="BS136" s="130"/>
      <c r="BT136" s="130"/>
      <c r="BU136" s="130"/>
      <c r="BV136" s="130"/>
      <c r="BW136" s="130"/>
      <c r="BX136" s="130"/>
    </row>
    <row r="137" spans="1:76" x14ac:dyDescent="0.25">
      <c r="A137" s="130"/>
      <c r="B137" s="130"/>
      <c r="C137" s="130"/>
      <c r="D137" s="130"/>
      <c r="E137" s="130"/>
      <c r="F137" s="130"/>
      <c r="G137" s="130"/>
      <c r="H137" s="130"/>
      <c r="BE137" s="130"/>
      <c r="BF137" s="130"/>
      <c r="BG137" s="130"/>
      <c r="BH137" s="130"/>
      <c r="BI137" s="130"/>
      <c r="BJ137" s="130"/>
      <c r="BK137" s="130"/>
      <c r="BL137" s="130"/>
      <c r="BM137" s="130"/>
      <c r="BN137" s="130"/>
      <c r="BO137" s="130"/>
      <c r="BP137" s="130"/>
      <c r="BQ137" s="130"/>
      <c r="BR137" s="130"/>
      <c r="BS137" s="130"/>
      <c r="BT137" s="130"/>
      <c r="BU137" s="130"/>
      <c r="BV137" s="130"/>
      <c r="BW137" s="130"/>
      <c r="BX137" s="130"/>
    </row>
    <row r="138" spans="1:76" x14ac:dyDescent="0.25">
      <c r="A138" s="130"/>
      <c r="B138" s="130"/>
      <c r="C138" s="130"/>
      <c r="D138" s="130"/>
      <c r="E138" s="130"/>
      <c r="F138" s="130"/>
      <c r="G138" s="130"/>
      <c r="H138" s="130"/>
      <c r="BE138" s="130"/>
      <c r="BF138" s="130"/>
      <c r="BG138" s="130"/>
      <c r="BH138" s="130"/>
      <c r="BI138" s="130"/>
      <c r="BJ138" s="130"/>
      <c r="BK138" s="130"/>
      <c r="BL138" s="130"/>
      <c r="BM138" s="130"/>
      <c r="BN138" s="130"/>
      <c r="BO138" s="130"/>
      <c r="BP138" s="130"/>
      <c r="BQ138" s="130"/>
      <c r="BR138" s="130"/>
      <c r="BS138" s="130"/>
      <c r="BT138" s="130"/>
      <c r="BU138" s="130"/>
      <c r="BV138" s="130"/>
      <c r="BW138" s="130"/>
      <c r="BX138" s="130"/>
    </row>
    <row r="139" spans="1:76" x14ac:dyDescent="0.25">
      <c r="A139" s="130"/>
      <c r="B139" s="130"/>
      <c r="C139" s="130"/>
      <c r="D139" s="130"/>
      <c r="E139" s="130"/>
      <c r="F139" s="130"/>
      <c r="G139" s="130"/>
      <c r="H139" s="130"/>
      <c r="BE139" s="130"/>
      <c r="BF139" s="130"/>
      <c r="BG139" s="130"/>
      <c r="BH139" s="130"/>
      <c r="BI139" s="130"/>
      <c r="BJ139" s="130"/>
      <c r="BK139" s="130"/>
      <c r="BL139" s="130"/>
      <c r="BM139" s="130"/>
      <c r="BN139" s="130"/>
      <c r="BO139" s="130"/>
      <c r="BP139" s="130"/>
      <c r="BQ139" s="130"/>
      <c r="BR139" s="130"/>
      <c r="BS139" s="130"/>
      <c r="BT139" s="130"/>
      <c r="BU139" s="130"/>
      <c r="BV139" s="130"/>
      <c r="BW139" s="130"/>
      <c r="BX139" s="130"/>
    </row>
    <row r="140" spans="1:76" x14ac:dyDescent="0.25">
      <c r="A140" s="130"/>
      <c r="B140" s="130"/>
      <c r="C140" s="130"/>
      <c r="D140" s="130"/>
      <c r="E140" s="130"/>
      <c r="F140" s="130"/>
      <c r="G140" s="130"/>
      <c r="H140" s="130"/>
      <c r="BE140" s="130"/>
      <c r="BF140" s="130"/>
      <c r="BG140" s="130"/>
      <c r="BH140" s="130"/>
      <c r="BI140" s="130"/>
      <c r="BJ140" s="130"/>
      <c r="BK140" s="130"/>
      <c r="BL140" s="130"/>
      <c r="BM140" s="130"/>
      <c r="BN140" s="130"/>
      <c r="BO140" s="130"/>
      <c r="BP140" s="130"/>
      <c r="BQ140" s="130"/>
      <c r="BR140" s="130"/>
      <c r="BS140" s="130"/>
      <c r="BT140" s="130"/>
      <c r="BU140" s="130"/>
      <c r="BV140" s="130"/>
      <c r="BW140" s="130"/>
      <c r="BX140" s="130"/>
    </row>
    <row r="141" spans="1:76" x14ac:dyDescent="0.25">
      <c r="A141" s="130"/>
      <c r="B141" s="130"/>
      <c r="C141" s="130"/>
      <c r="D141" s="130"/>
      <c r="E141" s="130"/>
      <c r="F141" s="130"/>
      <c r="G141" s="130"/>
      <c r="H141" s="130"/>
      <c r="BE141" s="130"/>
      <c r="BF141" s="130"/>
      <c r="BG141" s="130"/>
      <c r="BH141" s="130"/>
      <c r="BI141" s="130"/>
      <c r="BJ141" s="130"/>
      <c r="BK141" s="130"/>
      <c r="BL141" s="130"/>
      <c r="BM141" s="130"/>
      <c r="BN141" s="130"/>
      <c r="BO141" s="130"/>
      <c r="BP141" s="130"/>
      <c r="BQ141" s="130"/>
      <c r="BR141" s="130"/>
      <c r="BS141" s="130"/>
      <c r="BT141" s="130"/>
      <c r="BU141" s="130"/>
      <c r="BV141" s="130"/>
      <c r="BW141" s="130"/>
      <c r="BX141" s="130"/>
    </row>
    <row r="142" spans="1:76" x14ac:dyDescent="0.25">
      <c r="A142" s="130"/>
      <c r="B142" s="130"/>
      <c r="C142" s="130"/>
      <c r="D142" s="130"/>
      <c r="E142" s="130"/>
      <c r="F142" s="130"/>
      <c r="G142" s="130"/>
      <c r="H142" s="130"/>
      <c r="BE142" s="130"/>
      <c r="BF142" s="130"/>
      <c r="BG142" s="130"/>
      <c r="BH142" s="130"/>
      <c r="BI142" s="130"/>
      <c r="BJ142" s="130"/>
      <c r="BK142" s="130"/>
      <c r="BL142" s="130"/>
      <c r="BM142" s="130"/>
      <c r="BN142" s="130"/>
      <c r="BO142" s="130"/>
      <c r="BP142" s="130"/>
      <c r="BQ142" s="130"/>
      <c r="BR142" s="130"/>
      <c r="BS142" s="130"/>
      <c r="BT142" s="130"/>
      <c r="BU142" s="130"/>
      <c r="BV142" s="130"/>
      <c r="BW142" s="130"/>
      <c r="BX142" s="130"/>
    </row>
    <row r="143" spans="1:76" x14ac:dyDescent="0.25">
      <c r="A143" s="130"/>
      <c r="B143" s="130"/>
      <c r="C143" s="130"/>
      <c r="D143" s="130"/>
      <c r="E143" s="130"/>
      <c r="F143" s="130"/>
      <c r="G143" s="130"/>
      <c r="H143" s="130"/>
      <c r="BE143" s="130"/>
      <c r="BF143" s="130"/>
      <c r="BG143" s="130"/>
      <c r="BH143" s="130"/>
      <c r="BI143" s="130"/>
      <c r="BJ143" s="130"/>
      <c r="BK143" s="130"/>
      <c r="BL143" s="130"/>
      <c r="BM143" s="130"/>
      <c r="BN143" s="130"/>
      <c r="BO143" s="130"/>
      <c r="BP143" s="130"/>
      <c r="BQ143" s="130"/>
      <c r="BR143" s="130"/>
      <c r="BS143" s="130"/>
      <c r="BT143" s="130"/>
      <c r="BU143" s="130"/>
      <c r="BV143" s="130"/>
      <c r="BW143" s="130"/>
      <c r="BX143" s="130"/>
    </row>
    <row r="144" spans="1:76" x14ac:dyDescent="0.25">
      <c r="A144" s="130"/>
      <c r="B144" s="130"/>
      <c r="C144" s="130"/>
      <c r="D144" s="130"/>
      <c r="E144" s="130"/>
      <c r="F144" s="130"/>
      <c r="G144" s="130"/>
      <c r="H144" s="130"/>
      <c r="BE144" s="130"/>
      <c r="BF144" s="130"/>
      <c r="BG144" s="130"/>
      <c r="BH144" s="130"/>
      <c r="BI144" s="130"/>
      <c r="BJ144" s="130"/>
      <c r="BK144" s="130"/>
      <c r="BL144" s="130"/>
      <c r="BM144" s="130"/>
      <c r="BN144" s="130"/>
      <c r="BO144" s="130"/>
      <c r="BP144" s="130"/>
      <c r="BQ144" s="130"/>
      <c r="BR144" s="130"/>
      <c r="BS144" s="130"/>
      <c r="BT144" s="130"/>
      <c r="BU144" s="130"/>
      <c r="BV144" s="130"/>
      <c r="BW144" s="130"/>
      <c r="BX144" s="130"/>
    </row>
    <row r="145" spans="1:76" x14ac:dyDescent="0.25">
      <c r="A145" s="130"/>
      <c r="B145" s="130"/>
      <c r="C145" s="130"/>
      <c r="D145" s="130"/>
      <c r="E145" s="130"/>
      <c r="F145" s="130"/>
      <c r="G145" s="130"/>
      <c r="H145" s="130"/>
      <c r="BE145" s="130"/>
      <c r="BF145" s="130"/>
      <c r="BG145" s="130"/>
      <c r="BH145" s="130"/>
      <c r="BI145" s="130"/>
      <c r="BJ145" s="130"/>
      <c r="BK145" s="130"/>
      <c r="BL145" s="130"/>
      <c r="BM145" s="130"/>
      <c r="BN145" s="130"/>
      <c r="BO145" s="130"/>
      <c r="BP145" s="130"/>
      <c r="BQ145" s="130"/>
      <c r="BR145" s="130"/>
      <c r="BS145" s="130"/>
      <c r="BT145" s="130"/>
      <c r="BU145" s="130"/>
      <c r="BV145" s="130"/>
      <c r="BW145" s="130"/>
      <c r="BX145" s="130"/>
    </row>
    <row r="146" spans="1:76" x14ac:dyDescent="0.25">
      <c r="A146" s="130"/>
      <c r="B146" s="130"/>
      <c r="C146" s="130"/>
      <c r="D146" s="130"/>
      <c r="E146" s="130"/>
      <c r="F146" s="130"/>
      <c r="G146" s="130"/>
      <c r="H146" s="130"/>
      <c r="BE146" s="130"/>
      <c r="BF146" s="130"/>
      <c r="BG146" s="130"/>
      <c r="BH146" s="130"/>
      <c r="BI146" s="130"/>
      <c r="BJ146" s="130"/>
      <c r="BK146" s="130"/>
      <c r="BL146" s="130"/>
      <c r="BM146" s="130"/>
      <c r="BN146" s="130"/>
      <c r="BO146" s="130"/>
      <c r="BP146" s="130"/>
      <c r="BQ146" s="130"/>
      <c r="BR146" s="130"/>
      <c r="BS146" s="130"/>
      <c r="BT146" s="130"/>
      <c r="BU146" s="130"/>
      <c r="BV146" s="130"/>
      <c r="BW146" s="130"/>
      <c r="BX146" s="130"/>
    </row>
    <row r="147" spans="1:76" x14ac:dyDescent="0.25">
      <c r="A147" s="130"/>
      <c r="B147" s="130"/>
      <c r="C147" s="130"/>
      <c r="D147" s="130"/>
      <c r="E147" s="130"/>
      <c r="F147" s="130"/>
      <c r="G147" s="130"/>
      <c r="H147" s="130"/>
      <c r="BE147" s="130"/>
      <c r="BF147" s="130"/>
      <c r="BG147" s="130"/>
      <c r="BH147" s="130"/>
      <c r="BI147" s="130"/>
      <c r="BJ147" s="130"/>
      <c r="BK147" s="130"/>
      <c r="BL147" s="130"/>
      <c r="BM147" s="130"/>
      <c r="BN147" s="130"/>
      <c r="BO147" s="130"/>
      <c r="BP147" s="130"/>
      <c r="BQ147" s="130"/>
      <c r="BR147" s="130"/>
      <c r="BS147" s="130"/>
      <c r="BT147" s="130"/>
      <c r="BU147" s="130"/>
      <c r="BV147" s="130"/>
      <c r="BW147" s="130"/>
      <c r="BX147" s="130"/>
    </row>
    <row r="148" spans="1:76" x14ac:dyDescent="0.25">
      <c r="A148" s="130"/>
      <c r="B148" s="130"/>
      <c r="C148" s="130"/>
      <c r="D148" s="130"/>
      <c r="E148" s="130"/>
      <c r="F148" s="130"/>
      <c r="G148" s="130"/>
      <c r="H148" s="130"/>
      <c r="BE148" s="130"/>
      <c r="BF148" s="130"/>
      <c r="BG148" s="130"/>
      <c r="BH148" s="130"/>
      <c r="BI148" s="130"/>
      <c r="BJ148" s="130"/>
      <c r="BK148" s="130"/>
      <c r="BL148" s="130"/>
      <c r="BM148" s="130"/>
      <c r="BN148" s="130"/>
      <c r="BO148" s="130"/>
      <c r="BP148" s="130"/>
      <c r="BQ148" s="130"/>
      <c r="BR148" s="130"/>
      <c r="BS148" s="130"/>
      <c r="BT148" s="130"/>
      <c r="BU148" s="130"/>
      <c r="BV148" s="130"/>
      <c r="BW148" s="130"/>
      <c r="BX148" s="130"/>
    </row>
    <row r="149" spans="1:76" x14ac:dyDescent="0.25">
      <c r="A149" s="130"/>
      <c r="B149" s="130"/>
      <c r="C149" s="130"/>
      <c r="D149" s="130"/>
      <c r="E149" s="130"/>
      <c r="F149" s="130"/>
      <c r="G149" s="130"/>
      <c r="H149" s="130"/>
      <c r="BE149" s="130"/>
      <c r="BF149" s="130"/>
      <c r="BG149" s="130"/>
      <c r="BH149" s="130"/>
      <c r="BI149" s="130"/>
      <c r="BJ149" s="130"/>
      <c r="BK149" s="130"/>
      <c r="BL149" s="130"/>
      <c r="BM149" s="130"/>
      <c r="BN149" s="130"/>
      <c r="BO149" s="130"/>
      <c r="BP149" s="130"/>
      <c r="BQ149" s="130"/>
      <c r="BR149" s="130"/>
      <c r="BS149" s="130"/>
      <c r="BT149" s="130"/>
      <c r="BU149" s="130"/>
      <c r="BV149" s="130"/>
      <c r="BW149" s="130"/>
      <c r="BX149" s="130"/>
    </row>
    <row r="150" spans="1:76" x14ac:dyDescent="0.25">
      <c r="A150" s="130"/>
      <c r="B150" s="130"/>
      <c r="C150" s="130"/>
      <c r="D150" s="130"/>
      <c r="E150" s="130"/>
      <c r="F150" s="130"/>
      <c r="G150" s="130"/>
      <c r="H150" s="130"/>
      <c r="BE150" s="130"/>
      <c r="BF150" s="130"/>
      <c r="BG150" s="130"/>
      <c r="BH150" s="130"/>
      <c r="BI150" s="130"/>
      <c r="BJ150" s="130"/>
      <c r="BK150" s="130"/>
      <c r="BL150" s="130"/>
      <c r="BM150" s="130"/>
      <c r="BN150" s="130"/>
      <c r="BO150" s="130"/>
      <c r="BP150" s="130"/>
      <c r="BQ150" s="130"/>
      <c r="BR150" s="130"/>
      <c r="BS150" s="130"/>
      <c r="BT150" s="130"/>
      <c r="BU150" s="130"/>
      <c r="BV150" s="130"/>
      <c r="BW150" s="130"/>
      <c r="BX150" s="130"/>
    </row>
    <row r="151" spans="1:76" x14ac:dyDescent="0.25">
      <c r="A151" s="130"/>
      <c r="B151" s="130"/>
      <c r="C151" s="130"/>
      <c r="D151" s="130"/>
      <c r="E151" s="130"/>
      <c r="F151" s="130"/>
      <c r="G151" s="130"/>
      <c r="H151" s="130"/>
      <c r="BE151" s="130"/>
      <c r="BF151" s="130"/>
      <c r="BG151" s="130"/>
      <c r="BH151" s="130"/>
      <c r="BI151" s="130"/>
      <c r="BJ151" s="130"/>
      <c r="BK151" s="130"/>
      <c r="BL151" s="130"/>
      <c r="BM151" s="130"/>
      <c r="BN151" s="130"/>
      <c r="BO151" s="130"/>
      <c r="BP151" s="130"/>
      <c r="BQ151" s="130"/>
      <c r="BR151" s="130"/>
      <c r="BS151" s="130"/>
      <c r="BT151" s="130"/>
      <c r="BU151" s="130"/>
      <c r="BV151" s="130"/>
      <c r="BW151" s="130"/>
      <c r="BX151" s="130"/>
    </row>
    <row r="152" spans="1:76" x14ac:dyDescent="0.25">
      <c r="A152" s="130"/>
      <c r="B152" s="130"/>
      <c r="C152" s="130"/>
      <c r="D152" s="130"/>
      <c r="E152" s="130"/>
      <c r="F152" s="130"/>
      <c r="G152" s="130"/>
      <c r="H152" s="130"/>
      <c r="BE152" s="130"/>
      <c r="BF152" s="130"/>
      <c r="BG152" s="130"/>
      <c r="BH152" s="130"/>
      <c r="BI152" s="130"/>
      <c r="BJ152" s="130"/>
      <c r="BK152" s="130"/>
      <c r="BL152" s="130"/>
      <c r="BM152" s="130"/>
      <c r="BN152" s="130"/>
      <c r="BO152" s="130"/>
      <c r="BP152" s="130"/>
      <c r="BQ152" s="130"/>
      <c r="BR152" s="130"/>
      <c r="BS152" s="130"/>
      <c r="BT152" s="130"/>
      <c r="BU152" s="130"/>
      <c r="BV152" s="130"/>
      <c r="BW152" s="130"/>
      <c r="BX152" s="130"/>
    </row>
    <row r="153" spans="1:76" x14ac:dyDescent="0.25">
      <c r="A153" s="130"/>
      <c r="B153" s="130"/>
      <c r="C153" s="130"/>
      <c r="D153" s="130"/>
      <c r="E153" s="130"/>
      <c r="F153" s="130"/>
      <c r="G153" s="130"/>
      <c r="H153" s="130"/>
      <c r="BE153" s="130"/>
      <c r="BF153" s="130"/>
      <c r="BG153" s="130"/>
      <c r="BH153" s="130"/>
      <c r="BI153" s="130"/>
      <c r="BJ153" s="130"/>
      <c r="BK153" s="130"/>
      <c r="BL153" s="130"/>
      <c r="BM153" s="130"/>
      <c r="BN153" s="130"/>
      <c r="BO153" s="130"/>
      <c r="BP153" s="130"/>
      <c r="BQ153" s="130"/>
      <c r="BR153" s="130"/>
      <c r="BS153" s="130"/>
      <c r="BT153" s="130"/>
      <c r="BU153" s="130"/>
      <c r="BV153" s="130"/>
      <c r="BW153" s="130"/>
      <c r="BX153" s="130"/>
    </row>
    <row r="154" spans="1:76" x14ac:dyDescent="0.25">
      <c r="A154" s="130"/>
      <c r="B154" s="130"/>
      <c r="C154" s="130"/>
      <c r="D154" s="130"/>
      <c r="E154" s="130"/>
      <c r="F154" s="130"/>
      <c r="G154" s="130"/>
      <c r="H154" s="130"/>
      <c r="BE154" s="130"/>
      <c r="BF154" s="130"/>
      <c r="BG154" s="130"/>
      <c r="BH154" s="130"/>
      <c r="BI154" s="130"/>
      <c r="BJ154" s="130"/>
      <c r="BK154" s="130"/>
      <c r="BL154" s="130"/>
      <c r="BM154" s="130"/>
      <c r="BN154" s="130"/>
      <c r="BO154" s="130"/>
      <c r="BP154" s="130"/>
      <c r="BQ154" s="130"/>
      <c r="BR154" s="130"/>
      <c r="BS154" s="130"/>
      <c r="BT154" s="130"/>
      <c r="BU154" s="130"/>
      <c r="BV154" s="130"/>
      <c r="BW154" s="130"/>
      <c r="BX154" s="130"/>
    </row>
    <row r="155" spans="1:76" x14ac:dyDescent="0.25">
      <c r="A155" s="130"/>
      <c r="B155" s="130"/>
      <c r="C155" s="130"/>
      <c r="D155" s="130"/>
      <c r="E155" s="130"/>
      <c r="F155" s="130"/>
      <c r="G155" s="130"/>
      <c r="H155" s="130"/>
      <c r="BE155" s="130"/>
      <c r="BF155" s="130"/>
      <c r="BG155" s="130"/>
      <c r="BH155" s="130"/>
      <c r="BI155" s="130"/>
      <c r="BJ155" s="130"/>
      <c r="BK155" s="130"/>
      <c r="BL155" s="130"/>
      <c r="BM155" s="130"/>
      <c r="BN155" s="130"/>
      <c r="BO155" s="130"/>
      <c r="BP155" s="130"/>
      <c r="BQ155" s="130"/>
      <c r="BR155" s="130"/>
      <c r="BS155" s="130"/>
      <c r="BT155" s="130"/>
      <c r="BU155" s="130"/>
      <c r="BV155" s="130"/>
      <c r="BW155" s="130"/>
      <c r="BX155" s="130"/>
    </row>
    <row r="156" spans="1:76" x14ac:dyDescent="0.25">
      <c r="A156" s="130"/>
      <c r="B156" s="130"/>
      <c r="C156" s="130"/>
      <c r="D156" s="130"/>
      <c r="E156" s="130"/>
      <c r="F156" s="130"/>
      <c r="G156" s="130"/>
      <c r="H156" s="130"/>
      <c r="BE156" s="130"/>
      <c r="BF156" s="130"/>
      <c r="BG156" s="130"/>
      <c r="BH156" s="130"/>
      <c r="BI156" s="130"/>
      <c r="BJ156" s="130"/>
      <c r="BK156" s="130"/>
      <c r="BL156" s="130"/>
      <c r="BM156" s="130"/>
      <c r="BN156" s="130"/>
      <c r="BO156" s="130"/>
      <c r="BP156" s="130"/>
      <c r="BQ156" s="130"/>
      <c r="BR156" s="130"/>
      <c r="BS156" s="130"/>
      <c r="BT156" s="130"/>
      <c r="BU156" s="130"/>
      <c r="BV156" s="130"/>
      <c r="BW156" s="130"/>
      <c r="BX156" s="130"/>
    </row>
    <row r="157" spans="1:76" x14ac:dyDescent="0.25">
      <c r="A157" s="130"/>
      <c r="B157" s="130"/>
      <c r="C157" s="130"/>
      <c r="D157" s="130"/>
      <c r="E157" s="130"/>
      <c r="F157" s="130"/>
      <c r="G157" s="130"/>
      <c r="H157" s="130"/>
      <c r="BE157" s="130"/>
      <c r="BF157" s="130"/>
      <c r="BG157" s="130"/>
      <c r="BH157" s="130"/>
      <c r="BI157" s="130"/>
      <c r="BJ157" s="130"/>
      <c r="BK157" s="130"/>
      <c r="BL157" s="130"/>
      <c r="BM157" s="130"/>
      <c r="BN157" s="130"/>
      <c r="BO157" s="130"/>
      <c r="BP157" s="130"/>
      <c r="BQ157" s="130"/>
      <c r="BR157" s="130"/>
      <c r="BS157" s="130"/>
      <c r="BT157" s="130"/>
      <c r="BU157" s="130"/>
      <c r="BV157" s="130"/>
      <c r="BW157" s="130"/>
      <c r="BX157" s="130"/>
    </row>
    <row r="158" spans="1:76" x14ac:dyDescent="0.25">
      <c r="A158" s="130"/>
      <c r="B158" s="130"/>
      <c r="C158" s="130"/>
      <c r="D158" s="130"/>
      <c r="E158" s="130"/>
      <c r="F158" s="130"/>
      <c r="G158" s="130"/>
      <c r="H158" s="130"/>
      <c r="BE158" s="130"/>
      <c r="BF158" s="130"/>
      <c r="BG158" s="130"/>
      <c r="BH158" s="130"/>
      <c r="BI158" s="130"/>
      <c r="BJ158" s="130"/>
      <c r="BK158" s="130"/>
      <c r="BL158" s="130"/>
      <c r="BM158" s="130"/>
      <c r="BN158" s="130"/>
      <c r="BO158" s="130"/>
      <c r="BP158" s="130"/>
      <c r="BQ158" s="130"/>
      <c r="BR158" s="130"/>
      <c r="BS158" s="130"/>
      <c r="BT158" s="130"/>
      <c r="BU158" s="130"/>
      <c r="BV158" s="130"/>
      <c r="BW158" s="130"/>
      <c r="BX158" s="130"/>
    </row>
    <row r="159" spans="1:76" x14ac:dyDescent="0.25">
      <c r="A159" s="130"/>
      <c r="B159" s="130"/>
      <c r="C159" s="130"/>
      <c r="D159" s="130"/>
      <c r="E159" s="130"/>
      <c r="F159" s="130"/>
      <c r="G159" s="130"/>
      <c r="H159" s="130"/>
      <c r="BE159" s="130"/>
      <c r="BF159" s="130"/>
      <c r="BG159" s="130"/>
      <c r="BH159" s="130"/>
      <c r="BI159" s="130"/>
      <c r="BJ159" s="130"/>
      <c r="BK159" s="130"/>
      <c r="BL159" s="130"/>
      <c r="BM159" s="130"/>
      <c r="BN159" s="130"/>
      <c r="BO159" s="130"/>
      <c r="BP159" s="130"/>
      <c r="BQ159" s="130"/>
      <c r="BR159" s="130"/>
      <c r="BS159" s="130"/>
      <c r="BT159" s="130"/>
      <c r="BU159" s="130"/>
      <c r="BV159" s="130"/>
      <c r="BW159" s="130"/>
      <c r="BX159" s="130"/>
    </row>
    <row r="160" spans="1:76" x14ac:dyDescent="0.25">
      <c r="A160" s="130"/>
      <c r="B160" s="130"/>
      <c r="C160" s="130"/>
      <c r="D160" s="130"/>
      <c r="E160" s="130"/>
      <c r="F160" s="130"/>
      <c r="G160" s="130"/>
      <c r="H160" s="130"/>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row>
    <row r="161" spans="1:76" x14ac:dyDescent="0.25">
      <c r="A161" s="130"/>
      <c r="B161" s="130"/>
      <c r="C161" s="130"/>
      <c r="D161" s="130"/>
      <c r="E161" s="130"/>
      <c r="F161" s="130"/>
      <c r="G161" s="130"/>
      <c r="H161" s="130"/>
      <c r="BE161" s="130"/>
      <c r="BF161" s="130"/>
      <c r="BG161" s="130"/>
      <c r="BH161" s="130"/>
      <c r="BI161" s="130"/>
      <c r="BJ161" s="130"/>
      <c r="BK161" s="130"/>
      <c r="BL161" s="130"/>
      <c r="BM161" s="130"/>
      <c r="BN161" s="130"/>
      <c r="BO161" s="130"/>
      <c r="BP161" s="130"/>
      <c r="BQ161" s="130"/>
      <c r="BR161" s="130"/>
      <c r="BS161" s="130"/>
      <c r="BT161" s="130"/>
      <c r="BU161" s="130"/>
      <c r="BV161" s="130"/>
      <c r="BW161" s="130"/>
      <c r="BX161" s="130"/>
    </row>
    <row r="162" spans="1:76" x14ac:dyDescent="0.25">
      <c r="A162" s="130"/>
      <c r="B162" s="130"/>
      <c r="C162" s="130"/>
      <c r="D162" s="130"/>
      <c r="E162" s="130"/>
      <c r="F162" s="130"/>
      <c r="G162" s="130"/>
      <c r="H162" s="130"/>
      <c r="BE162" s="130"/>
      <c r="BF162" s="130"/>
      <c r="BG162" s="130"/>
      <c r="BH162" s="130"/>
      <c r="BI162" s="130"/>
      <c r="BJ162" s="130"/>
      <c r="BK162" s="130"/>
      <c r="BL162" s="130"/>
      <c r="BM162" s="130"/>
      <c r="BN162" s="130"/>
      <c r="BO162" s="130"/>
      <c r="BP162" s="130"/>
      <c r="BQ162" s="130"/>
      <c r="BR162" s="130"/>
      <c r="BS162" s="130"/>
      <c r="BT162" s="130"/>
      <c r="BU162" s="130"/>
      <c r="BV162" s="130"/>
      <c r="BW162" s="130"/>
      <c r="BX162" s="130"/>
    </row>
    <row r="163" spans="1:76" x14ac:dyDescent="0.25">
      <c r="A163" s="130"/>
      <c r="B163" s="130"/>
      <c r="C163" s="130"/>
      <c r="D163" s="130"/>
      <c r="E163" s="130"/>
      <c r="F163" s="130"/>
      <c r="G163" s="130"/>
      <c r="H163" s="130"/>
      <c r="BE163" s="130"/>
      <c r="BF163" s="130"/>
      <c r="BG163" s="130"/>
      <c r="BH163" s="130"/>
      <c r="BI163" s="130"/>
      <c r="BJ163" s="130"/>
      <c r="BK163" s="130"/>
      <c r="BL163" s="130"/>
      <c r="BM163" s="130"/>
      <c r="BN163" s="130"/>
      <c r="BO163" s="130"/>
      <c r="BP163" s="130"/>
      <c r="BQ163" s="130"/>
      <c r="BR163" s="130"/>
      <c r="BS163" s="130"/>
      <c r="BT163" s="130"/>
      <c r="BU163" s="130"/>
      <c r="BV163" s="130"/>
      <c r="BW163" s="130"/>
      <c r="BX163" s="130"/>
    </row>
    <row r="164" spans="1:76" x14ac:dyDescent="0.25">
      <c r="A164" s="130"/>
      <c r="B164" s="130"/>
      <c r="C164" s="130"/>
      <c r="D164" s="130"/>
      <c r="E164" s="130"/>
      <c r="F164" s="130"/>
      <c r="G164" s="130"/>
      <c r="H164" s="130"/>
      <c r="BE164" s="130"/>
      <c r="BF164" s="130"/>
      <c r="BG164" s="130"/>
      <c r="BH164" s="130"/>
      <c r="BI164" s="130"/>
      <c r="BJ164" s="130"/>
      <c r="BK164" s="130"/>
      <c r="BL164" s="130"/>
      <c r="BM164" s="130"/>
      <c r="BN164" s="130"/>
      <c r="BO164" s="130"/>
      <c r="BP164" s="130"/>
      <c r="BQ164" s="130"/>
      <c r="BR164" s="130"/>
      <c r="BS164" s="130"/>
      <c r="BT164" s="130"/>
      <c r="BU164" s="130"/>
      <c r="BV164" s="130"/>
      <c r="BW164" s="130"/>
      <c r="BX164" s="130"/>
    </row>
    <row r="165" spans="1:76" x14ac:dyDescent="0.25">
      <c r="A165" s="130"/>
      <c r="B165" s="130"/>
      <c r="C165" s="130"/>
      <c r="D165" s="130"/>
      <c r="E165" s="130"/>
      <c r="F165" s="130"/>
      <c r="G165" s="130"/>
      <c r="H165" s="130"/>
      <c r="BE165" s="130"/>
      <c r="BF165" s="130"/>
      <c r="BG165" s="130"/>
      <c r="BH165" s="130"/>
      <c r="BI165" s="130"/>
      <c r="BJ165" s="130"/>
      <c r="BK165" s="130"/>
      <c r="BL165" s="130"/>
      <c r="BM165" s="130"/>
      <c r="BN165" s="130"/>
      <c r="BO165" s="130"/>
      <c r="BP165" s="130"/>
      <c r="BQ165" s="130"/>
      <c r="BR165" s="130"/>
      <c r="BS165" s="130"/>
      <c r="BT165" s="130"/>
      <c r="BU165" s="130"/>
      <c r="BV165" s="130"/>
      <c r="BW165" s="130"/>
      <c r="BX165" s="130"/>
    </row>
    <row r="166" spans="1:76" s="130" customFormat="1" ht="17.25" customHeight="1" x14ac:dyDescent="0.25"/>
    <row r="167" spans="1:76" s="130" customFormat="1" x14ac:dyDescent="0.25"/>
    <row r="168" spans="1:76" s="130" customFormat="1" x14ac:dyDescent="0.25"/>
    <row r="169" spans="1:76" s="130" customFormat="1" x14ac:dyDescent="0.25">
      <c r="BQ169" s="130" t="s">
        <v>223</v>
      </c>
      <c r="BS169" s="9" t="s">
        <v>52</v>
      </c>
      <c r="BU169" s="131" t="s">
        <v>121</v>
      </c>
    </row>
    <row r="170" spans="1:76" s="130" customFormat="1" x14ac:dyDescent="0.25">
      <c r="BQ170" s="130" t="s">
        <v>224</v>
      </c>
      <c r="BS170" s="9" t="s">
        <v>53</v>
      </c>
      <c r="BU170" s="131"/>
    </row>
    <row r="171" spans="1:76" s="130" customFormat="1" x14ac:dyDescent="0.25">
      <c r="BQ171" s="130" t="s">
        <v>225</v>
      </c>
      <c r="BS171" s="9" t="s">
        <v>54</v>
      </c>
      <c r="BU171" s="131" t="s">
        <v>122</v>
      </c>
    </row>
    <row r="172" spans="1:76" s="130" customFormat="1" x14ac:dyDescent="0.25">
      <c r="BQ172" s="130" t="s">
        <v>226</v>
      </c>
      <c r="BS172" s="9" t="s">
        <v>55</v>
      </c>
      <c r="BU172" s="131" t="s">
        <v>123</v>
      </c>
    </row>
    <row r="173" spans="1:76" s="130" customFormat="1" x14ac:dyDescent="0.25">
      <c r="BQ173" s="130" t="s">
        <v>227</v>
      </c>
      <c r="BU173" s="131" t="s">
        <v>124</v>
      </c>
    </row>
    <row r="174" spans="1:76" s="130" customFormat="1" x14ac:dyDescent="0.25">
      <c r="BQ174" s="130" t="s">
        <v>228</v>
      </c>
      <c r="BU174" s="131" t="s">
        <v>125</v>
      </c>
    </row>
    <row r="175" spans="1:76" s="130" customFormat="1" x14ac:dyDescent="0.25">
      <c r="BQ175" s="130" t="s">
        <v>229</v>
      </c>
    </row>
    <row r="176" spans="1:76" s="130" customFormat="1" x14ac:dyDescent="0.25"/>
    <row r="177" spans="69:73" s="130" customFormat="1" x14ac:dyDescent="0.25"/>
    <row r="178" spans="69:73" s="130" customFormat="1" x14ac:dyDescent="0.25"/>
    <row r="179" spans="69:73" s="130" customFormat="1" x14ac:dyDescent="0.25"/>
    <row r="180" spans="69:73" s="130" customFormat="1" x14ac:dyDescent="0.25"/>
    <row r="181" spans="69:73" s="130" customFormat="1" x14ac:dyDescent="0.25">
      <c r="BQ181" s="130" t="s">
        <v>142</v>
      </c>
      <c r="BR181" s="131" t="s">
        <v>30</v>
      </c>
      <c r="BS181" s="131"/>
      <c r="BT181" s="131"/>
      <c r="BU181" s="131"/>
    </row>
    <row r="182" spans="69:73" s="130" customFormat="1" x14ac:dyDescent="0.25">
      <c r="BQ182" s="130" t="s">
        <v>351</v>
      </c>
      <c r="BR182" s="131" t="s">
        <v>31</v>
      </c>
      <c r="BS182" s="131"/>
      <c r="BT182" s="131"/>
      <c r="BU182" s="131"/>
    </row>
    <row r="183" spans="69:73" s="130" customFormat="1" x14ac:dyDescent="0.25">
      <c r="BQ183" s="130" t="s">
        <v>143</v>
      </c>
      <c r="BR183" s="131"/>
      <c r="BS183" s="131"/>
      <c r="BT183" s="131"/>
      <c r="BU183" s="131"/>
    </row>
    <row r="184" spans="69:73" s="130" customFormat="1" x14ac:dyDescent="0.25">
      <c r="BQ184" s="130" t="s">
        <v>144</v>
      </c>
      <c r="BR184" s="131" t="s">
        <v>37</v>
      </c>
      <c r="BS184" s="131"/>
      <c r="BT184" s="131"/>
      <c r="BU184" s="131"/>
    </row>
    <row r="185" spans="69:73" s="130" customFormat="1" x14ac:dyDescent="0.25">
      <c r="BQ185" s="130" t="s">
        <v>145</v>
      </c>
      <c r="BR185" s="132" t="s">
        <v>38</v>
      </c>
      <c r="BS185" s="131"/>
      <c r="BT185" s="131"/>
      <c r="BU185" s="131"/>
    </row>
    <row r="186" spans="69:73" s="130" customFormat="1" x14ac:dyDescent="0.25">
      <c r="BQ186" s="130" t="s">
        <v>146</v>
      </c>
      <c r="BR186" s="133" t="s">
        <v>39</v>
      </c>
      <c r="BS186" s="131"/>
      <c r="BT186" s="131"/>
      <c r="BU186" s="131"/>
    </row>
    <row r="187" spans="69:73" s="130" customFormat="1" x14ac:dyDescent="0.25">
      <c r="BQ187" s="130" t="s">
        <v>147</v>
      </c>
      <c r="BR187" s="134" t="s">
        <v>40</v>
      </c>
      <c r="BS187" s="131"/>
      <c r="BT187" s="131"/>
      <c r="BU187" s="131"/>
    </row>
    <row r="188" spans="69:73" s="130" customFormat="1" x14ac:dyDescent="0.25">
      <c r="BQ188" s="130" t="s">
        <v>126</v>
      </c>
      <c r="BR188" s="135" t="s">
        <v>41</v>
      </c>
      <c r="BS188" s="131"/>
      <c r="BT188" s="131"/>
      <c r="BU188" s="131"/>
    </row>
    <row r="189" spans="69:73" s="130" customFormat="1" x14ac:dyDescent="0.25">
      <c r="BQ189" s="130" t="s">
        <v>148</v>
      </c>
      <c r="BR189" s="136" t="s">
        <v>42</v>
      </c>
      <c r="BS189" s="131"/>
      <c r="BT189" s="131"/>
      <c r="BU189" s="131"/>
    </row>
    <row r="190" spans="69:73" s="130" customFormat="1" x14ac:dyDescent="0.25">
      <c r="BQ190" s="130" t="s">
        <v>149</v>
      </c>
      <c r="BR190" s="131"/>
      <c r="BS190" s="131"/>
      <c r="BT190" s="131"/>
      <c r="BU190" s="131"/>
    </row>
    <row r="191" spans="69:73" s="130" customFormat="1" x14ac:dyDescent="0.25">
      <c r="BQ191" s="130" t="s">
        <v>150</v>
      </c>
      <c r="BR191" s="131"/>
      <c r="BS191" s="131"/>
      <c r="BT191" s="131"/>
      <c r="BU191" s="131"/>
    </row>
    <row r="192" spans="69:73" s="130" customFormat="1" x14ac:dyDescent="0.25">
      <c r="BQ192" s="130" t="s">
        <v>151</v>
      </c>
      <c r="BR192" s="131" t="s">
        <v>36</v>
      </c>
      <c r="BS192" s="131"/>
      <c r="BT192" s="131"/>
      <c r="BU192" s="131"/>
    </row>
    <row r="193" spans="69:73" s="130" customFormat="1" x14ac:dyDescent="0.25">
      <c r="BQ193" s="130" t="s">
        <v>352</v>
      </c>
      <c r="BR193" s="132" t="s">
        <v>32</v>
      </c>
      <c r="BS193" s="131"/>
      <c r="BT193" s="131"/>
      <c r="BU193" s="131"/>
    </row>
    <row r="194" spans="69:73" s="130" customFormat="1" x14ac:dyDescent="0.25">
      <c r="BQ194" s="130" t="s">
        <v>257</v>
      </c>
      <c r="BR194" s="133" t="s">
        <v>35</v>
      </c>
      <c r="BS194" s="131"/>
      <c r="BT194" s="131"/>
      <c r="BU194" s="131"/>
    </row>
    <row r="195" spans="69:73" s="130" customFormat="1" x14ac:dyDescent="0.25">
      <c r="BR195" s="134" t="s">
        <v>33</v>
      </c>
      <c r="BS195" s="131"/>
      <c r="BT195" s="131"/>
      <c r="BU195" s="131"/>
    </row>
    <row r="196" spans="69:73" s="130" customFormat="1" x14ac:dyDescent="0.25">
      <c r="BR196" s="135" t="s">
        <v>34</v>
      </c>
      <c r="BS196" s="131"/>
      <c r="BT196" s="131"/>
      <c r="BU196" s="131"/>
    </row>
    <row r="197" spans="69:73" s="130" customFormat="1" x14ac:dyDescent="0.25">
      <c r="BR197" s="136" t="s">
        <v>85</v>
      </c>
      <c r="BS197" s="131"/>
      <c r="BT197" s="131"/>
      <c r="BU197" s="131"/>
    </row>
    <row r="198" spans="69:73" s="130" customFormat="1" x14ac:dyDescent="0.25">
      <c r="BR198" s="131"/>
      <c r="BS198" s="131"/>
      <c r="BT198" s="131"/>
      <c r="BU198" s="131"/>
    </row>
    <row r="199" spans="69:73" s="130" customFormat="1" x14ac:dyDescent="0.25">
      <c r="BR199" s="131"/>
      <c r="BS199" s="131"/>
      <c r="BT199" s="131"/>
      <c r="BU199" s="131"/>
    </row>
    <row r="200" spans="69:73" s="130" customFormat="1" x14ac:dyDescent="0.25">
      <c r="BR200" s="131"/>
      <c r="BS200" s="131"/>
      <c r="BT200" s="131"/>
      <c r="BU200" s="131"/>
    </row>
    <row r="201" spans="69:73" s="130" customFormat="1" x14ac:dyDescent="0.25">
      <c r="BR201" s="131" t="s">
        <v>48</v>
      </c>
      <c r="BS201" s="131"/>
      <c r="BT201" s="131"/>
      <c r="BU201" s="131"/>
    </row>
    <row r="202" spans="69:73" s="130" customFormat="1" x14ac:dyDescent="0.25">
      <c r="BR202" s="132" t="s">
        <v>43</v>
      </c>
      <c r="BS202" s="131"/>
      <c r="BT202" s="131"/>
      <c r="BU202" s="6" t="s">
        <v>57</v>
      </c>
    </row>
    <row r="203" spans="69:73" s="130" customFormat="1" x14ac:dyDescent="0.25">
      <c r="BR203" s="133" t="s">
        <v>44</v>
      </c>
      <c r="BS203" s="131"/>
      <c r="BT203" s="131"/>
      <c r="BU203" s="6" t="s">
        <v>58</v>
      </c>
    </row>
    <row r="204" spans="69:73" s="130" customFormat="1" x14ac:dyDescent="0.25">
      <c r="BR204" s="134" t="s">
        <v>45</v>
      </c>
      <c r="BS204" s="131"/>
      <c r="BT204" s="131"/>
      <c r="BU204" s="6" t="s">
        <v>60</v>
      </c>
    </row>
    <row r="205" spans="69:73" s="130" customFormat="1" x14ac:dyDescent="0.25">
      <c r="BR205" s="135" t="s">
        <v>46</v>
      </c>
      <c r="BS205" s="131"/>
      <c r="BT205" s="131"/>
      <c r="BU205" s="6" t="s">
        <v>17</v>
      </c>
    </row>
    <row r="206" spans="69:73" s="130" customFormat="1" x14ac:dyDescent="0.25">
      <c r="BR206" s="136" t="s">
        <v>47</v>
      </c>
      <c r="BS206" s="131"/>
      <c r="BT206" s="131"/>
      <c r="BU206" s="6" t="s">
        <v>59</v>
      </c>
    </row>
    <row r="207" spans="69:73" s="130" customFormat="1" x14ac:dyDescent="0.25">
      <c r="BR207" s="131"/>
      <c r="BS207" s="131"/>
      <c r="BT207" s="131"/>
      <c r="BU207" s="131"/>
    </row>
    <row r="208" spans="69:73" s="130" customFormat="1" x14ac:dyDescent="0.25">
      <c r="BR208" s="131"/>
      <c r="BS208" s="131"/>
      <c r="BT208" s="131"/>
      <c r="BU208" s="131"/>
    </row>
    <row r="209" spans="1:76" s="130" customFormat="1" x14ac:dyDescent="0.25">
      <c r="BR209" s="131" t="s">
        <v>49</v>
      </c>
      <c r="BS209" s="131"/>
      <c r="BT209" s="131"/>
      <c r="BU209" s="131"/>
    </row>
    <row r="210" spans="1:76" s="130" customFormat="1" x14ac:dyDescent="0.25">
      <c r="BR210" s="132" t="s">
        <v>43</v>
      </c>
      <c r="BS210" s="131"/>
      <c r="BT210" s="131"/>
      <c r="BU210" s="10" t="s">
        <v>61</v>
      </c>
    </row>
    <row r="211" spans="1:76" s="130" customFormat="1" x14ac:dyDescent="0.25">
      <c r="BR211" s="133" t="s">
        <v>44</v>
      </c>
      <c r="BS211" s="131"/>
      <c r="BT211" s="131"/>
      <c r="BU211" s="11" t="s">
        <v>62</v>
      </c>
    </row>
    <row r="212" spans="1:76" s="130" customFormat="1" x14ac:dyDescent="0.25">
      <c r="BR212" s="134" t="s">
        <v>45</v>
      </c>
      <c r="BS212" s="131"/>
      <c r="BT212" s="131"/>
      <c r="BU212" s="12" t="s">
        <v>11</v>
      </c>
    </row>
    <row r="213" spans="1:76" s="130" customFormat="1" x14ac:dyDescent="0.25">
      <c r="BR213" s="135" t="s">
        <v>46</v>
      </c>
      <c r="BS213" s="131"/>
      <c r="BT213" s="131"/>
      <c r="BU213" s="13" t="s">
        <v>12</v>
      </c>
    </row>
    <row r="214" spans="1:76" s="130" customFormat="1" x14ac:dyDescent="0.25">
      <c r="BR214" s="136" t="s">
        <v>47</v>
      </c>
      <c r="BS214" s="131"/>
      <c r="BT214" s="131"/>
      <c r="BU214" s="14" t="s">
        <v>13</v>
      </c>
    </row>
    <row r="215" spans="1:76" s="130" customFormat="1" x14ac:dyDescent="0.25">
      <c r="BR215" s="131"/>
      <c r="BS215" s="131"/>
      <c r="BT215" s="131"/>
      <c r="BU215" s="131"/>
    </row>
    <row r="216" spans="1:76" s="130" customFormat="1" x14ac:dyDescent="0.25">
      <c r="BR216" s="131"/>
      <c r="BS216" s="131"/>
      <c r="BT216" s="131"/>
      <c r="BU216" s="131"/>
    </row>
    <row r="217" spans="1:76" s="130" customFormat="1" x14ac:dyDescent="0.25">
      <c r="BR217" s="131"/>
      <c r="BS217" s="131"/>
      <c r="BT217" s="131"/>
      <c r="BU217" s="137" t="s">
        <v>50</v>
      </c>
    </row>
    <row r="218" spans="1:76" s="130" customFormat="1" x14ac:dyDescent="0.25">
      <c r="BR218" s="131"/>
      <c r="BS218" s="131"/>
      <c r="BT218" s="131"/>
      <c r="BU218" s="138" t="s">
        <v>15</v>
      </c>
    </row>
    <row r="219" spans="1:76" s="130" customFormat="1" x14ac:dyDescent="0.25">
      <c r="BR219" s="131"/>
      <c r="BS219" s="131"/>
      <c r="BT219" s="131"/>
      <c r="BU219" s="139" t="s">
        <v>51</v>
      </c>
    </row>
    <row r="220" spans="1:76" s="130" customFormat="1" x14ac:dyDescent="0.25">
      <c r="BR220" s="131"/>
      <c r="BS220" s="131"/>
      <c r="BT220" s="131"/>
      <c r="BU220" s="140" t="s">
        <v>16</v>
      </c>
    </row>
    <row r="221" spans="1:76" s="130" customFormat="1" x14ac:dyDescent="0.25">
      <c r="BR221" s="131"/>
      <c r="BS221" s="131"/>
      <c r="BT221" s="131"/>
      <c r="BU221" s="131"/>
    </row>
    <row r="222" spans="1:76" x14ac:dyDescent="0.25">
      <c r="A222" s="130"/>
      <c r="B222" s="130"/>
      <c r="C222" s="130"/>
      <c r="D222" s="130"/>
      <c r="E222" s="130"/>
      <c r="F222" s="130"/>
      <c r="G222" s="130"/>
      <c r="H222" s="130"/>
      <c r="BE222" s="130"/>
      <c r="BF222" s="130"/>
      <c r="BG222" s="130"/>
      <c r="BH222" s="130"/>
      <c r="BI222" s="130"/>
      <c r="BJ222" s="130"/>
      <c r="BK222" s="130"/>
      <c r="BL222" s="130"/>
      <c r="BM222" s="130"/>
      <c r="BN222" s="130"/>
      <c r="BO222" s="130"/>
      <c r="BP222" s="130"/>
      <c r="BQ222" s="130"/>
      <c r="BR222" s="130"/>
      <c r="BS222" s="130"/>
      <c r="BT222" s="130"/>
      <c r="BU222" s="130"/>
      <c r="BV222" s="130"/>
      <c r="BW222" s="130"/>
      <c r="BX222" s="130"/>
    </row>
    <row r="223" spans="1:76" x14ac:dyDescent="0.25">
      <c r="A223" s="130"/>
      <c r="B223" s="130"/>
      <c r="C223" s="130"/>
      <c r="D223" s="130"/>
      <c r="E223" s="130"/>
      <c r="F223" s="130"/>
      <c r="G223" s="130"/>
      <c r="H223" s="130"/>
      <c r="BE223" s="130"/>
      <c r="BF223" s="130"/>
      <c r="BG223" s="130"/>
      <c r="BH223" s="130"/>
      <c r="BI223" s="130"/>
      <c r="BJ223" s="130"/>
      <c r="BK223" s="130"/>
      <c r="BL223" s="130"/>
      <c r="BM223" s="130"/>
      <c r="BN223" s="130"/>
      <c r="BO223" s="130"/>
      <c r="BP223" s="130"/>
      <c r="BQ223" s="130"/>
      <c r="BR223" s="130"/>
      <c r="BS223" s="130"/>
      <c r="BT223" s="130"/>
      <c r="BU223" s="130"/>
      <c r="BV223" s="130"/>
      <c r="BW223" s="130"/>
      <c r="BX223" s="130"/>
    </row>
    <row r="224" spans="1:76" x14ac:dyDescent="0.25">
      <c r="A224" s="130"/>
      <c r="B224" s="130"/>
      <c r="C224" s="130"/>
      <c r="D224" s="130"/>
      <c r="E224" s="130"/>
      <c r="F224" s="130"/>
      <c r="G224" s="130"/>
      <c r="H224" s="130"/>
      <c r="BE224" s="130"/>
      <c r="BF224" s="130"/>
      <c r="BG224" s="130"/>
      <c r="BH224" s="130"/>
      <c r="BI224" s="130"/>
      <c r="BJ224" s="130"/>
      <c r="BK224" s="130"/>
      <c r="BL224" s="130"/>
      <c r="BM224" s="130"/>
      <c r="BN224" s="130"/>
      <c r="BO224" s="130"/>
      <c r="BP224" s="130"/>
      <c r="BQ224" s="130"/>
      <c r="BR224" s="130"/>
      <c r="BS224" s="130"/>
      <c r="BT224" s="130"/>
      <c r="BU224" s="130"/>
      <c r="BV224" s="130"/>
      <c r="BW224" s="130"/>
      <c r="BX224" s="130"/>
    </row>
    <row r="225" spans="1:76" x14ac:dyDescent="0.25">
      <c r="A225" s="130"/>
      <c r="B225" s="130"/>
      <c r="C225" s="130"/>
      <c r="D225" s="130"/>
      <c r="E225" s="130"/>
      <c r="F225" s="130"/>
      <c r="G225" s="130"/>
      <c r="H225" s="130"/>
      <c r="BE225" s="130"/>
      <c r="BF225" s="130"/>
      <c r="BG225" s="130"/>
      <c r="BH225" s="130"/>
      <c r="BI225" s="130"/>
      <c r="BJ225" s="130"/>
      <c r="BK225" s="130"/>
      <c r="BL225" s="130"/>
      <c r="BM225" s="130"/>
      <c r="BN225" s="130"/>
      <c r="BO225" s="130"/>
      <c r="BP225" s="130"/>
      <c r="BQ225" s="130"/>
      <c r="BR225" s="130"/>
      <c r="BS225" s="130"/>
      <c r="BT225" s="130"/>
      <c r="BU225" s="130"/>
      <c r="BV225" s="130"/>
      <c r="BW225" s="130"/>
      <c r="BX225" s="130"/>
    </row>
    <row r="226" spans="1:76" x14ac:dyDescent="0.25">
      <c r="A226" s="130"/>
      <c r="B226" s="130"/>
      <c r="C226" s="130"/>
      <c r="D226" s="130"/>
      <c r="E226" s="130"/>
      <c r="F226" s="130"/>
      <c r="G226" s="130"/>
      <c r="H226" s="130"/>
      <c r="BE226" s="130"/>
      <c r="BF226" s="130"/>
      <c r="BG226" s="130"/>
      <c r="BH226" s="130"/>
      <c r="BI226" s="130"/>
      <c r="BJ226" s="130"/>
      <c r="BK226" s="130"/>
      <c r="BL226" s="130"/>
      <c r="BM226" s="130"/>
      <c r="BN226" s="130"/>
      <c r="BO226" s="130"/>
      <c r="BP226" s="130"/>
      <c r="BQ226" s="130"/>
      <c r="BR226" s="130"/>
      <c r="BS226" s="130"/>
      <c r="BT226" s="130"/>
      <c r="BU226" s="130"/>
      <c r="BV226" s="130"/>
      <c r="BW226" s="130"/>
      <c r="BX226" s="130"/>
    </row>
    <row r="227" spans="1:76" x14ac:dyDescent="0.25">
      <c r="A227" s="130"/>
      <c r="B227" s="130"/>
      <c r="C227" s="130"/>
      <c r="D227" s="130"/>
      <c r="E227" s="130"/>
      <c r="F227" s="130"/>
      <c r="G227" s="130"/>
      <c r="H227" s="130"/>
      <c r="BE227" s="130"/>
      <c r="BF227" s="130"/>
      <c r="BG227" s="130"/>
      <c r="BH227" s="130"/>
      <c r="BI227" s="130"/>
      <c r="BJ227" s="130"/>
      <c r="BK227" s="130"/>
      <c r="BL227" s="130"/>
      <c r="BM227" s="130"/>
      <c r="BN227" s="130"/>
      <c r="BO227" s="130"/>
      <c r="BP227" s="130"/>
      <c r="BQ227" s="130"/>
      <c r="BR227" s="130"/>
      <c r="BS227" s="130"/>
      <c r="BT227" s="130"/>
      <c r="BU227" s="130"/>
      <c r="BV227" s="130"/>
      <c r="BW227" s="130"/>
      <c r="BX227" s="130"/>
    </row>
    <row r="228" spans="1:76" x14ac:dyDescent="0.25">
      <c r="A228" s="130"/>
      <c r="B228" s="130"/>
      <c r="C228" s="130"/>
      <c r="D228" s="130"/>
      <c r="E228" s="130"/>
      <c r="F228" s="130"/>
      <c r="G228" s="130"/>
      <c r="H228" s="130"/>
      <c r="BE228" s="130"/>
      <c r="BF228" s="130"/>
      <c r="BG228" s="130"/>
      <c r="BH228" s="130"/>
      <c r="BI228" s="130"/>
      <c r="BJ228" s="130"/>
      <c r="BK228" s="130"/>
      <c r="BL228" s="130"/>
      <c r="BM228" s="130"/>
      <c r="BN228" s="130"/>
      <c r="BO228" s="130"/>
      <c r="BP228" s="130"/>
      <c r="BQ228" s="130"/>
      <c r="BR228" s="130"/>
      <c r="BS228" s="130"/>
      <c r="BT228" s="130"/>
      <c r="BU228" s="130"/>
      <c r="BV228" s="130"/>
      <c r="BW228" s="130"/>
      <c r="BX228" s="130"/>
    </row>
    <row r="229" spans="1:76" x14ac:dyDescent="0.25">
      <c r="A229" s="130"/>
      <c r="B229" s="130"/>
      <c r="C229" s="130"/>
      <c r="D229" s="130"/>
      <c r="E229" s="130"/>
      <c r="F229" s="130"/>
      <c r="G229" s="130"/>
      <c r="H229" s="130"/>
      <c r="BE229" s="130"/>
      <c r="BF229" s="130"/>
      <c r="BG229" s="130"/>
      <c r="BH229" s="130"/>
      <c r="BI229" s="130"/>
      <c r="BJ229" s="130"/>
      <c r="BK229" s="130"/>
      <c r="BL229" s="130"/>
      <c r="BM229" s="130"/>
      <c r="BN229" s="130"/>
      <c r="BO229" s="130"/>
      <c r="BP229" s="130"/>
      <c r="BQ229" s="130"/>
      <c r="BR229" s="130"/>
      <c r="BS229" s="130"/>
      <c r="BT229" s="130"/>
      <c r="BU229" s="130"/>
      <c r="BV229" s="130"/>
      <c r="BW229" s="130"/>
      <c r="BX229" s="130"/>
    </row>
    <row r="230" spans="1:76" x14ac:dyDescent="0.25">
      <c r="A230" s="130"/>
      <c r="B230" s="130"/>
      <c r="C230" s="130"/>
      <c r="D230" s="130"/>
      <c r="E230" s="130"/>
      <c r="F230" s="130"/>
      <c r="G230" s="130"/>
      <c r="H230" s="130"/>
      <c r="BJ230" s="130"/>
      <c r="BK230" s="130"/>
      <c r="BL230" s="130"/>
      <c r="BM230" s="130"/>
      <c r="BN230" s="130"/>
      <c r="BO230" s="130"/>
      <c r="BP230" s="130"/>
      <c r="BQ230" s="130"/>
      <c r="BR230" s="130"/>
      <c r="BS230" s="130"/>
    </row>
    <row r="231" spans="1:76" x14ac:dyDescent="0.25">
      <c r="A231" s="130"/>
      <c r="B231" s="130"/>
      <c r="C231" s="130"/>
      <c r="D231" s="130"/>
      <c r="E231" s="130"/>
      <c r="F231" s="130"/>
      <c r="G231" s="130"/>
      <c r="H231" s="130"/>
      <c r="BJ231" s="130"/>
      <c r="BK231" s="130"/>
      <c r="BL231" s="130"/>
      <c r="BM231" s="130"/>
      <c r="BN231" s="130"/>
      <c r="BO231" s="130"/>
      <c r="BP231" s="130"/>
      <c r="BQ231" s="130"/>
      <c r="BR231" s="130"/>
      <c r="BS231" s="130"/>
    </row>
    <row r="232" spans="1:76" x14ac:dyDescent="0.25">
      <c r="A232" s="130"/>
      <c r="B232" s="130"/>
      <c r="C232" s="130"/>
      <c r="D232" s="130"/>
      <c r="E232" s="130"/>
      <c r="F232" s="130"/>
      <c r="G232" s="130"/>
      <c r="H232" s="130"/>
    </row>
    <row r="233" spans="1:76" x14ac:dyDescent="0.25">
      <c r="A233" s="130"/>
      <c r="B233" s="130"/>
      <c r="C233" s="130"/>
      <c r="D233" s="130"/>
      <c r="E233" s="130"/>
      <c r="F233" s="130"/>
      <c r="G233" s="130"/>
      <c r="H233" s="130"/>
    </row>
    <row r="234" spans="1:76" x14ac:dyDescent="0.25">
      <c r="A234" s="130"/>
      <c r="B234" s="130"/>
      <c r="C234" s="130"/>
      <c r="D234" s="130"/>
      <c r="E234" s="130"/>
      <c r="F234" s="130"/>
      <c r="G234" s="130"/>
      <c r="H234" s="130"/>
    </row>
    <row r="235" spans="1:76" x14ac:dyDescent="0.25">
      <c r="A235" s="130"/>
      <c r="B235" s="130"/>
      <c r="C235" s="130"/>
      <c r="D235" s="130"/>
      <c r="E235" s="130"/>
      <c r="F235" s="130"/>
      <c r="G235" s="130"/>
      <c r="H235" s="130"/>
    </row>
  </sheetData>
  <sheetProtection algorithmName="SHA-512" hashValue="nnFUKaVXFzcf5pKdcSFVusFOmFi5sgobZyGIl7uloutfttof+0LNzdn6s0HSi/RHnvV3Dk6zG38wdo+BEGgYDg==" saltValue="qc+IyyXZSMCEH11ZYpYsKA==" spinCount="100000" sheet="1" objects="1" scenarios="1" formatCells="0" formatColumns="0" formatRows="0" insertColumns="0" insertRows="0" insertHyperlinks="0"/>
  <customSheetViews>
    <customSheetView guid="{876838F8-43FC-40EB-ADED-CA39021DB687}" topLeftCell="BR7">
      <selection activeCell="BW11" sqref="BW11"/>
      <pageMargins left="0.7" right="0.7" top="0.75" bottom="0.75" header="0.3" footer="0.3"/>
      <pageSetup orientation="portrait" horizontalDpi="4294967294" verticalDpi="0" r:id="rId1"/>
    </customSheetView>
  </customSheetViews>
  <mergeCells count="160">
    <mergeCell ref="BX10:CA10"/>
    <mergeCell ref="CC9:CF9"/>
    <mergeCell ref="CC10:CF10"/>
    <mergeCell ref="A1:V1"/>
    <mergeCell ref="X1:Z1"/>
    <mergeCell ref="A2:V2"/>
    <mergeCell ref="X2:Z2"/>
    <mergeCell ref="A3:V3"/>
    <mergeCell ref="X3:Z3"/>
    <mergeCell ref="A5:F5"/>
    <mergeCell ref="CC19:CE19"/>
    <mergeCell ref="CC7:CF7"/>
    <mergeCell ref="CC8:CF8"/>
    <mergeCell ref="CC11:CD11"/>
    <mergeCell ref="CC12:CC14"/>
    <mergeCell ref="CC15:CC16"/>
    <mergeCell ref="CC18:CE18"/>
    <mergeCell ref="BS19:BU19"/>
    <mergeCell ref="BX7:CA7"/>
    <mergeCell ref="BX8:CA8"/>
    <mergeCell ref="BX11:BY11"/>
    <mergeCell ref="BX12:BX14"/>
    <mergeCell ref="BX15:BX16"/>
    <mergeCell ref="BX18:BZ18"/>
    <mergeCell ref="BX19:BZ19"/>
    <mergeCell ref="BS7:BV7"/>
    <mergeCell ref="BS8:BV8"/>
    <mergeCell ref="BS11:BT11"/>
    <mergeCell ref="BS12:BS14"/>
    <mergeCell ref="BS15:BS16"/>
    <mergeCell ref="BS18:BU18"/>
    <mergeCell ref="BS9:BV9"/>
    <mergeCell ref="BS10:BV10"/>
    <mergeCell ref="BX9:CA9"/>
    <mergeCell ref="BI19:BK19"/>
    <mergeCell ref="BN7:BQ7"/>
    <mergeCell ref="BN8:BQ8"/>
    <mergeCell ref="BN11:BO11"/>
    <mergeCell ref="BN12:BN14"/>
    <mergeCell ref="BN15:BN16"/>
    <mergeCell ref="BN18:BP18"/>
    <mergeCell ref="BN19:BP19"/>
    <mergeCell ref="BI7:BL7"/>
    <mergeCell ref="BI8:BL8"/>
    <mergeCell ref="BI11:BJ11"/>
    <mergeCell ref="BI12:BI14"/>
    <mergeCell ref="BI15:BI16"/>
    <mergeCell ref="BI18:BK18"/>
    <mergeCell ref="BI9:BL9"/>
    <mergeCell ref="BI10:BL10"/>
    <mergeCell ref="BN9:BQ9"/>
    <mergeCell ref="BN10:BQ10"/>
    <mergeCell ref="AY19:BA19"/>
    <mergeCell ref="BD7:BG7"/>
    <mergeCell ref="BD8:BG8"/>
    <mergeCell ref="BD11:BE11"/>
    <mergeCell ref="BD12:BD14"/>
    <mergeCell ref="BD15:BD16"/>
    <mergeCell ref="BD18:BF18"/>
    <mergeCell ref="BD19:BF19"/>
    <mergeCell ref="AY7:BB7"/>
    <mergeCell ref="AY8:BB8"/>
    <mergeCell ref="AY11:AZ11"/>
    <mergeCell ref="AY12:AY14"/>
    <mergeCell ref="AY15:AY16"/>
    <mergeCell ref="AY18:BA18"/>
    <mergeCell ref="AY9:BB9"/>
    <mergeCell ref="AY10:BB10"/>
    <mergeCell ref="BD9:BG9"/>
    <mergeCell ref="BD10:BG10"/>
    <mergeCell ref="AO19:AQ19"/>
    <mergeCell ref="AT7:AW7"/>
    <mergeCell ref="AT8:AW8"/>
    <mergeCell ref="AT11:AU11"/>
    <mergeCell ref="AT12:AT14"/>
    <mergeCell ref="AT15:AT16"/>
    <mergeCell ref="AT18:AV18"/>
    <mergeCell ref="AT19:AV19"/>
    <mergeCell ref="AO7:AR7"/>
    <mergeCell ref="AO8:AR8"/>
    <mergeCell ref="AO11:AP11"/>
    <mergeCell ref="AO12:AO14"/>
    <mergeCell ref="AO15:AO16"/>
    <mergeCell ref="AO18:AQ18"/>
    <mergeCell ref="AO9:AR9"/>
    <mergeCell ref="AO10:AR10"/>
    <mergeCell ref="AT9:AW9"/>
    <mergeCell ref="AT10:AW10"/>
    <mergeCell ref="AE19:AG19"/>
    <mergeCell ref="AJ7:AM7"/>
    <mergeCell ref="AJ8:AM8"/>
    <mergeCell ref="AJ11:AK11"/>
    <mergeCell ref="AJ12:AJ14"/>
    <mergeCell ref="AJ15:AJ16"/>
    <mergeCell ref="AJ18:AL18"/>
    <mergeCell ref="AJ19:AL19"/>
    <mergeCell ref="AE7:AH7"/>
    <mergeCell ref="AE8:AH8"/>
    <mergeCell ref="AE11:AF11"/>
    <mergeCell ref="AE12:AE14"/>
    <mergeCell ref="AE15:AE16"/>
    <mergeCell ref="AE18:AG18"/>
    <mergeCell ref="AE9:AH9"/>
    <mergeCell ref="AE10:AH10"/>
    <mergeCell ref="AJ9:AM9"/>
    <mergeCell ref="AJ10:AM10"/>
    <mergeCell ref="U19:W19"/>
    <mergeCell ref="Z7:AC7"/>
    <mergeCell ref="Z8:AC8"/>
    <mergeCell ref="Z11:AA11"/>
    <mergeCell ref="Z12:Z14"/>
    <mergeCell ref="Z15:Z16"/>
    <mergeCell ref="Z18:AB18"/>
    <mergeCell ref="Z19:AB19"/>
    <mergeCell ref="U7:X7"/>
    <mergeCell ref="U8:X8"/>
    <mergeCell ref="U11:V11"/>
    <mergeCell ref="U12:U14"/>
    <mergeCell ref="U15:U16"/>
    <mergeCell ref="U18:W18"/>
    <mergeCell ref="U9:X9"/>
    <mergeCell ref="U10:X10"/>
    <mergeCell ref="Z9:AC9"/>
    <mergeCell ref="Z10:AC10"/>
    <mergeCell ref="K19:M19"/>
    <mergeCell ref="P7:S7"/>
    <mergeCell ref="P8:S8"/>
    <mergeCell ref="P11:Q11"/>
    <mergeCell ref="P12:P14"/>
    <mergeCell ref="P15:P16"/>
    <mergeCell ref="P18:R18"/>
    <mergeCell ref="P19:R19"/>
    <mergeCell ref="K7:N7"/>
    <mergeCell ref="K8:N8"/>
    <mergeCell ref="K11:L11"/>
    <mergeCell ref="K12:K14"/>
    <mergeCell ref="K15:K16"/>
    <mergeCell ref="K18:M18"/>
    <mergeCell ref="K9:N9"/>
    <mergeCell ref="K10:N10"/>
    <mergeCell ref="P9:S9"/>
    <mergeCell ref="P10:S10"/>
    <mergeCell ref="A12:A14"/>
    <mergeCell ref="A15:A16"/>
    <mergeCell ref="A7:D7"/>
    <mergeCell ref="A8:D8"/>
    <mergeCell ref="A18:C18"/>
    <mergeCell ref="A19:C19"/>
    <mergeCell ref="A11:B11"/>
    <mergeCell ref="F7:I7"/>
    <mergeCell ref="F8:I8"/>
    <mergeCell ref="F11:G11"/>
    <mergeCell ref="F12:F14"/>
    <mergeCell ref="F15:F16"/>
    <mergeCell ref="F18:H18"/>
    <mergeCell ref="F19:H19"/>
    <mergeCell ref="A10:D10"/>
    <mergeCell ref="A9:D9"/>
    <mergeCell ref="F9:I9"/>
    <mergeCell ref="F10:I10"/>
  </mergeCells>
  <conditionalFormatting sqref="E12">
    <cfRule type="expression" priority="11">
      <formula>$C$12="X"=25%</formula>
    </cfRule>
  </conditionalFormatting>
  <conditionalFormatting sqref="BU202:BU206">
    <cfRule type="containsText" dxfId="9" priority="6" operator="containsText" text="Muy Baja">
      <formula>NOT(ISERROR(SEARCH("Muy Baja",BU202)))</formula>
    </cfRule>
    <cfRule type="containsText" dxfId="8" priority="7" operator="containsText" text="Baja">
      <formula>NOT(ISERROR(SEARCH("Baja",BU202)))</formula>
    </cfRule>
    <cfRule type="containsText" dxfId="7" priority="8" operator="containsText" text="Media">
      <formula>NOT(ISERROR(SEARCH("Media",BU202)))</formula>
    </cfRule>
    <cfRule type="containsText" dxfId="6" priority="9" operator="containsText" text="Muy Alta">
      <formula>NOT(ISERROR(SEARCH("Muy Alta",BU202)))</formula>
    </cfRule>
    <cfRule type="containsText" dxfId="5" priority="10" operator="containsText" text="Alta">
      <formula>NOT(ISERROR(SEARCH("Alta",BU202)))</formula>
    </cfRule>
  </conditionalFormatting>
  <conditionalFormatting sqref="BU210:BU214">
    <cfRule type="containsText" dxfId="4" priority="1" operator="containsText" text="Muy Baja">
      <formula>NOT(ISERROR(SEARCH("Muy Baja",BU210)))</formula>
    </cfRule>
    <cfRule type="containsText" dxfId="3" priority="2" operator="containsText" text="Baja">
      <formula>NOT(ISERROR(SEARCH("Baja",BU210)))</formula>
    </cfRule>
    <cfRule type="containsText" dxfId="2" priority="3" operator="containsText" text="Media">
      <formula>NOT(ISERROR(SEARCH("Media",BU210)))</formula>
    </cfRule>
    <cfRule type="containsText" dxfId="1" priority="4" operator="containsText" text="Muy Alta">
      <formula>NOT(ISERROR(SEARCH("Muy Alta",BU210)))</formula>
    </cfRule>
    <cfRule type="containsText" dxfId="0" priority="5" operator="containsText" text="Alta">
      <formula>NOT(ISERROR(SEARCH("Alta",BU210)))</formula>
    </cfRule>
  </conditionalFormatting>
  <dataValidations disablePrompts="1" count="1">
    <dataValidation type="list" allowBlank="1" showInputMessage="1" showErrorMessage="1" sqref="BR202:BR206 BR210:BR214" xr:uid="{00000000-0002-0000-0300-000000000000}">
      <formula1>$C$172:$C$176</formula1>
    </dataValidation>
  </dataValidations>
  <pageMargins left="0.7" right="0.7" top="0.75" bottom="0.75" header="0.3" footer="0.3"/>
  <pageSetup orientation="portrait" horizontalDpi="4294967294" verticalDpi="0" r:id="rId2"/>
  <ignoredErrors>
    <ignoredError sqref="D13 D15" formula="1"/>
    <ignoredError sqref="D19" evalError="1"/>
  </ignoredErrors>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'E:\METROPLUS 2023\[FO-DE-11 Matriz de Riesgos.xlsx]Evaluación de controles'!#REF!</xm:f>
          </x14:formula1>
          <xm:sqref>BS169:BS172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A25"/>
  <sheetViews>
    <sheetView view="pageBreakPreview" topLeftCell="A5" zoomScale="130" zoomScaleNormal="100" zoomScaleSheetLayoutView="130" workbookViewId="0">
      <selection activeCell="D7" sqref="D7"/>
    </sheetView>
  </sheetViews>
  <sheetFormatPr baseColWidth="10" defaultColWidth="13.33203125" defaultRowHeight="15.6" x14ac:dyDescent="0.25"/>
  <cols>
    <col min="1" max="1" width="17.44140625" style="15" customWidth="1"/>
    <col min="2" max="2" width="52.77734375" style="16" customWidth="1"/>
    <col min="3" max="3" width="22.109375" style="17" bestFit="1" customWidth="1"/>
    <col min="4" max="4" width="13.33203125" style="15" customWidth="1"/>
    <col min="5" max="6" width="13.33203125" style="15"/>
    <col min="7" max="7" width="28.6640625" style="15" customWidth="1"/>
    <col min="8" max="16384" width="13.33203125" style="15"/>
  </cols>
  <sheetData>
    <row r="1" spans="1:27" s="1" customFormat="1" ht="31.5" customHeight="1" x14ac:dyDescent="0.25">
      <c r="A1" s="290" t="s">
        <v>484</v>
      </c>
      <c r="B1" s="290"/>
      <c r="C1" s="290"/>
      <c r="D1" s="290"/>
      <c r="E1" s="290"/>
      <c r="F1" s="290"/>
      <c r="G1" s="290"/>
      <c r="H1" s="290"/>
      <c r="I1" s="34"/>
      <c r="J1" s="34"/>
      <c r="K1" s="34"/>
      <c r="L1" s="34"/>
      <c r="M1" s="34"/>
      <c r="N1" s="34"/>
      <c r="O1" s="34"/>
      <c r="P1" s="34"/>
      <c r="Q1" s="34"/>
      <c r="R1" s="34"/>
      <c r="S1" s="34"/>
      <c r="T1" s="34"/>
      <c r="U1" s="34"/>
      <c r="V1" s="34"/>
      <c r="W1" s="7"/>
      <c r="X1" s="35"/>
      <c r="Y1" s="35"/>
      <c r="Z1" s="36"/>
      <c r="AA1" s="7"/>
    </row>
    <row r="2" spans="1:27" s="2" customFormat="1" ht="18" customHeight="1" x14ac:dyDescent="0.25">
      <c r="A2" s="291" t="s">
        <v>10</v>
      </c>
      <c r="B2" s="291"/>
      <c r="C2" s="291"/>
      <c r="D2" s="291"/>
      <c r="E2" s="291"/>
      <c r="F2" s="291"/>
      <c r="G2" s="291"/>
      <c r="H2" s="291"/>
      <c r="I2" s="37"/>
      <c r="J2" s="37"/>
      <c r="K2" s="37"/>
      <c r="L2" s="37"/>
      <c r="M2" s="37"/>
      <c r="N2" s="37"/>
      <c r="O2" s="37"/>
      <c r="P2" s="37"/>
      <c r="Q2" s="37"/>
      <c r="R2" s="37"/>
      <c r="S2" s="37"/>
      <c r="T2" s="37"/>
      <c r="U2" s="37"/>
      <c r="V2" s="37"/>
      <c r="W2" s="8"/>
      <c r="X2" s="35"/>
      <c r="Y2" s="35"/>
      <c r="Z2" s="36"/>
      <c r="AA2" s="7"/>
    </row>
    <row r="3" spans="1:27" s="2" customFormat="1" ht="20.25" customHeight="1" x14ac:dyDescent="0.25">
      <c r="A3" s="291" t="s">
        <v>479</v>
      </c>
      <c r="B3" s="291"/>
      <c r="C3" s="291"/>
      <c r="D3" s="291"/>
      <c r="E3" s="291"/>
      <c r="F3" s="291"/>
      <c r="G3" s="291"/>
      <c r="H3" s="291"/>
      <c r="I3" s="37"/>
      <c r="J3" s="37"/>
      <c r="K3" s="37"/>
      <c r="L3" s="37"/>
      <c r="M3" s="37"/>
      <c r="N3" s="37"/>
      <c r="O3" s="37"/>
      <c r="P3" s="37"/>
      <c r="Q3" s="37"/>
      <c r="R3" s="37"/>
      <c r="S3" s="37"/>
      <c r="T3" s="37"/>
      <c r="U3" s="37"/>
      <c r="V3" s="37"/>
      <c r="W3" s="8"/>
      <c r="X3" s="35"/>
      <c r="Y3" s="35"/>
      <c r="Z3" s="36"/>
      <c r="AA3" s="7"/>
    </row>
    <row r="4" spans="1:27" ht="16.2" thickBot="1" x14ac:dyDescent="0.3"/>
    <row r="5" spans="1:27" ht="25.5" customHeight="1" thickTop="1" thickBot="1" x14ac:dyDescent="0.3">
      <c r="A5" s="296" t="s">
        <v>63</v>
      </c>
      <c r="B5" s="297"/>
      <c r="C5" s="298"/>
      <c r="F5" s="295" t="s">
        <v>88</v>
      </c>
      <c r="G5" s="295"/>
    </row>
    <row r="6" spans="1:27" s="20" customFormat="1" ht="25.5" customHeight="1" thickTop="1" thickBot="1" x14ac:dyDescent="0.3">
      <c r="A6" s="18" t="s">
        <v>483</v>
      </c>
      <c r="B6" s="19" t="s">
        <v>64</v>
      </c>
      <c r="C6" s="19" t="s">
        <v>37</v>
      </c>
      <c r="F6" s="295"/>
      <c r="G6" s="295"/>
    </row>
    <row r="7" spans="1:27" ht="34.5" customHeight="1" thickTop="1" thickBot="1" x14ac:dyDescent="0.3">
      <c r="A7" s="21" t="s">
        <v>65</v>
      </c>
      <c r="B7" s="22" t="s">
        <v>66</v>
      </c>
      <c r="C7" s="23">
        <v>0.2</v>
      </c>
      <c r="F7" s="295"/>
      <c r="G7" s="295"/>
    </row>
    <row r="8" spans="1:27" ht="34.5" customHeight="1" thickTop="1" thickBot="1" x14ac:dyDescent="0.3">
      <c r="A8" s="24" t="s">
        <v>67</v>
      </c>
      <c r="B8" s="22" t="s">
        <v>68</v>
      </c>
      <c r="C8" s="23">
        <v>0.4</v>
      </c>
      <c r="F8" s="295"/>
      <c r="G8" s="295"/>
    </row>
    <row r="9" spans="1:27" ht="34.5" customHeight="1" thickTop="1" thickBot="1" x14ac:dyDescent="0.3">
      <c r="A9" s="25" t="s">
        <v>69</v>
      </c>
      <c r="B9" s="22" t="s">
        <v>70</v>
      </c>
      <c r="C9" s="23">
        <v>0.6</v>
      </c>
      <c r="F9" s="295"/>
      <c r="G9" s="295"/>
    </row>
    <row r="10" spans="1:27" ht="34.5" customHeight="1" thickTop="1" thickBot="1" x14ac:dyDescent="0.3">
      <c r="A10" s="26" t="s">
        <v>17</v>
      </c>
      <c r="B10" s="22" t="s">
        <v>71</v>
      </c>
      <c r="C10" s="23">
        <v>0.8</v>
      </c>
      <c r="F10" s="295"/>
      <c r="G10" s="295"/>
    </row>
    <row r="11" spans="1:27" ht="34.5" customHeight="1" thickTop="1" thickBot="1" x14ac:dyDescent="0.3">
      <c r="A11" s="27" t="s">
        <v>72</v>
      </c>
      <c r="B11" s="22" t="s">
        <v>73</v>
      </c>
      <c r="C11" s="23">
        <v>1</v>
      </c>
    </row>
    <row r="12" spans="1:27" ht="25.5" customHeight="1" thickTop="1" thickBot="1" x14ac:dyDescent="0.3"/>
    <row r="13" spans="1:27" ht="25.5" customHeight="1" thickTop="1" thickBot="1" x14ac:dyDescent="0.3">
      <c r="A13" s="296" t="s">
        <v>74</v>
      </c>
      <c r="B13" s="297"/>
      <c r="C13" s="297"/>
      <c r="D13" s="297"/>
      <c r="E13" s="297"/>
      <c r="F13" s="298"/>
    </row>
    <row r="14" spans="1:27" s="20" customFormat="1" ht="25.5" customHeight="1" thickTop="1" thickBot="1" x14ac:dyDescent="0.3">
      <c r="A14" s="28"/>
      <c r="B14" s="29" t="s">
        <v>75</v>
      </c>
      <c r="C14" s="299" t="s">
        <v>76</v>
      </c>
      <c r="D14" s="300"/>
      <c r="E14" s="300"/>
      <c r="F14" s="300"/>
    </row>
    <row r="15" spans="1:27" ht="34.5" customHeight="1" thickTop="1" thickBot="1" x14ac:dyDescent="0.3">
      <c r="A15" s="21" t="s">
        <v>32</v>
      </c>
      <c r="B15" s="22" t="s">
        <v>77</v>
      </c>
      <c r="C15" s="292" t="s">
        <v>78</v>
      </c>
      <c r="D15" s="293"/>
      <c r="E15" s="293"/>
      <c r="F15" s="294"/>
    </row>
    <row r="16" spans="1:27" ht="48.75" customHeight="1" thickTop="1" thickBot="1" x14ac:dyDescent="0.3">
      <c r="A16" s="24" t="s">
        <v>35</v>
      </c>
      <c r="B16" s="22" t="s">
        <v>79</v>
      </c>
      <c r="C16" s="292" t="s">
        <v>80</v>
      </c>
      <c r="D16" s="293"/>
      <c r="E16" s="293"/>
      <c r="F16" s="294"/>
    </row>
    <row r="17" spans="1:6" ht="54" customHeight="1" thickTop="1" thickBot="1" x14ac:dyDescent="0.3">
      <c r="A17" s="25" t="s">
        <v>33</v>
      </c>
      <c r="B17" s="22" t="s">
        <v>81</v>
      </c>
      <c r="C17" s="292" t="s">
        <v>82</v>
      </c>
      <c r="D17" s="293"/>
      <c r="E17" s="293"/>
      <c r="F17" s="294"/>
    </row>
    <row r="18" spans="1:6" ht="50.25" customHeight="1" thickTop="1" thickBot="1" x14ac:dyDescent="0.3">
      <c r="A18" s="26" t="s">
        <v>34</v>
      </c>
      <c r="B18" s="22" t="s">
        <v>83</v>
      </c>
      <c r="C18" s="292" t="s">
        <v>84</v>
      </c>
      <c r="D18" s="293"/>
      <c r="E18" s="293"/>
      <c r="F18" s="294"/>
    </row>
    <row r="19" spans="1:6" ht="54" customHeight="1" thickTop="1" thickBot="1" x14ac:dyDescent="0.3">
      <c r="A19" s="27" t="s">
        <v>85</v>
      </c>
      <c r="B19" s="22" t="s">
        <v>86</v>
      </c>
      <c r="C19" s="292" t="s">
        <v>87</v>
      </c>
      <c r="D19" s="293"/>
      <c r="E19" s="293"/>
      <c r="F19" s="294"/>
    </row>
    <row r="20" spans="1:6" ht="25.5" customHeight="1" thickTop="1" x14ac:dyDescent="0.25"/>
    <row r="21" spans="1:6" ht="25.5" customHeight="1" x14ac:dyDescent="0.25"/>
    <row r="22" spans="1:6" ht="25.5" customHeight="1" x14ac:dyDescent="0.25"/>
    <row r="23" spans="1:6" ht="25.5" customHeight="1" x14ac:dyDescent="0.25"/>
    <row r="24" spans="1:6" ht="25.5" customHeight="1" x14ac:dyDescent="0.25"/>
    <row r="25" spans="1:6" ht="25.5" customHeight="1" x14ac:dyDescent="0.25"/>
  </sheetData>
  <customSheetViews>
    <customSheetView guid="{876838F8-43FC-40EB-ADED-CA39021DB687}" scale="130" showPageBreaks="1" printArea="1" view="pageBreakPreview" topLeftCell="A13">
      <selection activeCell="C19" sqref="C19:F19"/>
      <pageMargins left="0.75" right="0.75" top="1" bottom="1" header="0" footer="0"/>
      <pageSetup scale="57" orientation="portrait" r:id="rId1"/>
      <headerFooter alignWithMargins="0"/>
    </customSheetView>
  </customSheetViews>
  <mergeCells count="12">
    <mergeCell ref="A1:H1"/>
    <mergeCell ref="A2:H2"/>
    <mergeCell ref="A3:H3"/>
    <mergeCell ref="C18:F18"/>
    <mergeCell ref="C19:F19"/>
    <mergeCell ref="F5:G10"/>
    <mergeCell ref="A5:C5"/>
    <mergeCell ref="A13:F13"/>
    <mergeCell ref="C14:F14"/>
    <mergeCell ref="C15:F15"/>
    <mergeCell ref="C16:F16"/>
    <mergeCell ref="C17:F17"/>
  </mergeCells>
  <pageMargins left="0.75" right="0.75" top="1" bottom="1" header="0" footer="0"/>
  <pageSetup scale="57"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31"/>
  <sheetViews>
    <sheetView workbookViewId="0">
      <selection activeCell="D28" sqref="D28"/>
    </sheetView>
  </sheetViews>
  <sheetFormatPr baseColWidth="10" defaultRowHeight="13.2" x14ac:dyDescent="0.25"/>
  <cols>
    <col min="1" max="1" width="55.44140625" bestFit="1" customWidth="1"/>
    <col min="2" max="2" width="29.6640625" customWidth="1"/>
    <col min="5" max="5" width="20.77734375" bestFit="1" customWidth="1"/>
    <col min="6" max="6" width="34" bestFit="1" customWidth="1"/>
  </cols>
  <sheetData>
    <row r="3" spans="1:6" x14ac:dyDescent="0.25">
      <c r="A3" s="177" t="s">
        <v>221</v>
      </c>
      <c r="B3" s="178" t="s">
        <v>347</v>
      </c>
      <c r="E3" s="180" t="s">
        <v>221</v>
      </c>
      <c r="F3" s="181" t="s">
        <v>350</v>
      </c>
    </row>
    <row r="4" spans="1:6" x14ac:dyDescent="0.25">
      <c r="A4" s="179" t="s">
        <v>142</v>
      </c>
      <c r="B4" s="178">
        <v>6</v>
      </c>
      <c r="E4" s="182" t="s">
        <v>51</v>
      </c>
      <c r="F4" s="181">
        <v>9</v>
      </c>
    </row>
    <row r="5" spans="1:6" x14ac:dyDescent="0.25">
      <c r="A5" s="179" t="s">
        <v>143</v>
      </c>
      <c r="B5" s="178">
        <v>9</v>
      </c>
      <c r="E5" s="182" t="s">
        <v>50</v>
      </c>
      <c r="F5" s="181">
        <v>40</v>
      </c>
    </row>
    <row r="6" spans="1:6" x14ac:dyDescent="0.25">
      <c r="A6" s="179" t="s">
        <v>144</v>
      </c>
      <c r="B6" s="178">
        <v>7</v>
      </c>
      <c r="E6" s="182" t="s">
        <v>16</v>
      </c>
      <c r="F6" s="181">
        <v>13</v>
      </c>
    </row>
    <row r="7" spans="1:6" x14ac:dyDescent="0.25">
      <c r="A7" s="179" t="s">
        <v>145</v>
      </c>
      <c r="B7" s="178">
        <v>3</v>
      </c>
      <c r="E7" s="182" t="s">
        <v>15</v>
      </c>
      <c r="F7" s="181">
        <v>8</v>
      </c>
    </row>
    <row r="8" spans="1:6" x14ac:dyDescent="0.25">
      <c r="A8" s="179" t="s">
        <v>147</v>
      </c>
      <c r="B8" s="178">
        <v>5</v>
      </c>
      <c r="E8" s="181" t="s">
        <v>222</v>
      </c>
      <c r="F8" s="181">
        <v>70</v>
      </c>
    </row>
    <row r="9" spans="1:6" x14ac:dyDescent="0.25">
      <c r="A9" s="179" t="s">
        <v>146</v>
      </c>
      <c r="B9" s="178">
        <v>11</v>
      </c>
    </row>
    <row r="10" spans="1:6" x14ac:dyDescent="0.25">
      <c r="A10" s="179" t="s">
        <v>126</v>
      </c>
      <c r="B10" s="178">
        <v>4</v>
      </c>
    </row>
    <row r="11" spans="1:6" x14ac:dyDescent="0.25">
      <c r="A11" s="179" t="s">
        <v>148</v>
      </c>
      <c r="B11" s="178">
        <v>7</v>
      </c>
    </row>
    <row r="12" spans="1:6" x14ac:dyDescent="0.25">
      <c r="A12" s="179" t="s">
        <v>149</v>
      </c>
      <c r="B12" s="178">
        <v>2</v>
      </c>
    </row>
    <row r="13" spans="1:6" x14ac:dyDescent="0.25">
      <c r="A13" s="179" t="s">
        <v>150</v>
      </c>
      <c r="B13" s="178">
        <v>4</v>
      </c>
    </row>
    <row r="14" spans="1:6" x14ac:dyDescent="0.25">
      <c r="A14" s="179" t="s">
        <v>151</v>
      </c>
      <c r="B14" s="178">
        <v>2</v>
      </c>
    </row>
    <row r="15" spans="1:6" x14ac:dyDescent="0.25">
      <c r="A15" s="179" t="s">
        <v>257</v>
      </c>
      <c r="B15" s="178">
        <v>1</v>
      </c>
    </row>
    <row r="16" spans="1:6" x14ac:dyDescent="0.25">
      <c r="A16" s="179" t="s">
        <v>348</v>
      </c>
      <c r="B16" s="178"/>
    </row>
    <row r="17" spans="1:2" x14ac:dyDescent="0.25">
      <c r="A17" s="179" t="s">
        <v>351</v>
      </c>
      <c r="B17" s="178">
        <v>2</v>
      </c>
    </row>
    <row r="18" spans="1:2" x14ac:dyDescent="0.25">
      <c r="A18" s="179" t="s">
        <v>352</v>
      </c>
      <c r="B18" s="178">
        <v>7</v>
      </c>
    </row>
    <row r="19" spans="1:2" x14ac:dyDescent="0.25">
      <c r="A19" s="178" t="s">
        <v>222</v>
      </c>
      <c r="B19" s="178">
        <v>70</v>
      </c>
    </row>
    <row r="23" spans="1:2" x14ac:dyDescent="0.25">
      <c r="A23" s="180" t="s">
        <v>221</v>
      </c>
      <c r="B23" s="181" t="s">
        <v>349</v>
      </c>
    </row>
    <row r="24" spans="1:2" x14ac:dyDescent="0.25">
      <c r="A24" s="182" t="s">
        <v>229</v>
      </c>
      <c r="B24" s="181">
        <v>2</v>
      </c>
    </row>
    <row r="25" spans="1:2" x14ac:dyDescent="0.25">
      <c r="A25" s="182" t="s">
        <v>223</v>
      </c>
      <c r="B25" s="181">
        <v>41</v>
      </c>
    </row>
    <row r="26" spans="1:2" x14ac:dyDescent="0.25">
      <c r="A26" s="182" t="s">
        <v>226</v>
      </c>
      <c r="B26" s="181">
        <v>5</v>
      </c>
    </row>
    <row r="27" spans="1:2" x14ac:dyDescent="0.25">
      <c r="A27" s="182" t="s">
        <v>225</v>
      </c>
      <c r="B27" s="181">
        <v>18</v>
      </c>
    </row>
    <row r="28" spans="1:2" x14ac:dyDescent="0.25">
      <c r="A28" s="182" t="s">
        <v>227</v>
      </c>
      <c r="B28" s="181">
        <v>2</v>
      </c>
    </row>
    <row r="29" spans="1:2" x14ac:dyDescent="0.25">
      <c r="A29" s="182" t="s">
        <v>228</v>
      </c>
      <c r="B29" s="181">
        <v>2</v>
      </c>
    </row>
    <row r="30" spans="1:2" x14ac:dyDescent="0.25">
      <c r="A30" s="182" t="s">
        <v>348</v>
      </c>
      <c r="B30" s="181"/>
    </row>
    <row r="31" spans="1:2" x14ac:dyDescent="0.25">
      <c r="A31" s="181" t="s">
        <v>222</v>
      </c>
      <c r="B31" s="181">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MATRIZ DE RIESGOS DE PROCESOS</vt:lpstr>
      <vt:lpstr>Hoja2</vt:lpstr>
      <vt:lpstr>EVALUACIÓN DE CONTROLES</vt:lpstr>
      <vt:lpstr>Probabilidad e Impacto</vt:lpstr>
      <vt:lpstr>Hoja1</vt:lpstr>
      <vt:lpstr>ANALISIS</vt:lpstr>
      <vt:lpstr>'MATRIZ DE RIESGOS DE PROCESOS'!Área_de_impresión</vt:lpstr>
      <vt:lpstr>'Probabilidad e Impacto'!Área_de_impresión</vt:lpstr>
      <vt:lpstr>'MATRIZ DE RIESGOS DE PROCESOS'!Títulos_a_imprimir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Riesgos de Corrupci\363n 2017v1.xlsx)</dc:title>
  <dc:creator>jgutierrez</dc:creator>
  <cp:lastModifiedBy>Liliana María Jaramillo Aristizábal</cp:lastModifiedBy>
  <cp:lastPrinted>2023-12-28T22:38:24Z</cp:lastPrinted>
  <dcterms:created xsi:type="dcterms:W3CDTF">2018-01-29T18:09:34Z</dcterms:created>
  <dcterms:modified xsi:type="dcterms:W3CDTF">2026-06-03T17:08:11Z</dcterms:modified>
</cp:coreProperties>
</file>