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pivotCache/pivotCacheDefinition3.xml" ContentType="application/vnd.openxmlformats-officedocument.spreadsheetml.pivotCacheDefinition+xml"/>
  <Override PartName="/xl/pivotCache/pivotCacheRecords3.xml" ContentType="application/vnd.openxmlformats-officedocument.spreadsheetml.pivotCacheRecords+xml"/>
  <Override PartName="/xl/pivotCache/pivotCacheDefinition4.xml" ContentType="application/vnd.openxmlformats-officedocument.spreadsheetml.pivotCacheDefinition+xml"/>
  <Override PartName="/xl/pivotCache/pivotCacheRecords4.xml" ContentType="application/vnd.openxmlformats-officedocument.spreadsheetml.pivotCacheRecords+xml"/>
  <Override PartName="/xl/pivotCache/pivotCacheDefinition5.xml" ContentType="application/vnd.openxmlformats-officedocument.spreadsheetml.pivotCacheDefinition+xml"/>
  <Override PartName="/xl/pivotCache/pivotCacheRecords5.xml" ContentType="application/vnd.openxmlformats-officedocument.spreadsheetml.pivotCacheRecords+xml"/>
  <Override PartName="/xl/pivotCache/pivotCacheDefinition6.xml" ContentType="application/vnd.openxmlformats-officedocument.spreadsheetml.pivotCacheDefinition+xml"/>
  <Override PartName="/xl/pivotCache/pivotCacheRecords6.xml" ContentType="application/vnd.openxmlformats-officedocument.spreadsheetml.pivotCacheRecords+xml"/>
  <Override PartName="/xl/pivotCache/pivotCacheDefinition7.xml" ContentType="application/vnd.openxmlformats-officedocument.spreadsheetml.pivotCacheDefinition+xml"/>
  <Override PartName="/xl/pivotCache/pivotCacheRecords7.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pivotTables/pivotTable5.xml" ContentType="application/vnd.openxmlformats-officedocument.spreadsheetml.pivotTable+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3.xml" ContentType="application/vnd.openxmlformats-officedocument.drawing+xml"/>
  <Override PartName="/xl/drawings/drawing4.xml" ContentType="application/vnd.openxmlformats-officedocument.drawing+xml"/>
  <Override PartName="/xl/pivotTables/pivotTable6.xml" ContentType="application/vnd.openxmlformats-officedocument.spreadsheetml.pivotTable+xml"/>
  <Override PartName="/xl/pivotTables/pivotTable7.xml" ContentType="application/vnd.openxmlformats-officedocument.spreadsheetml.pivotTable+xml"/>
  <Override PartName="/xl/pivotTables/pivotTable8.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codeName="ThisWorkbook" defaultThemeVersion="124226"/>
  <mc:AlternateContent xmlns:mc="http://schemas.openxmlformats.org/markup-compatibility/2006">
    <mc:Choice Requires="x15">
      <x15ac:absPath xmlns:x15ac="http://schemas.microsoft.com/office/spreadsheetml/2010/11/ac" url="\\DOMAIN-SRV\Corporativa\COMUNICACIONES\2026\Publicaciones Sitio web\Junio\"/>
    </mc:Choice>
  </mc:AlternateContent>
  <xr:revisionPtr revIDLastSave="0" documentId="13_ncr:1_{B861CBC6-7686-4602-B582-A06D79D07000}" xr6:coauthVersionLast="47" xr6:coauthVersionMax="47" xr10:uidLastSave="{00000000-0000-0000-0000-000000000000}"/>
  <bookViews>
    <workbookView xWindow="-108" yWindow="-108" windowWidth="23256" windowHeight="12456" xr2:uid="{00000000-000D-0000-FFFF-FFFF00000000}"/>
  </bookViews>
  <sheets>
    <sheet name="MATRIZ CORRUPCION" sheetId="22" r:id="rId1"/>
    <sheet name="Hoja2" sheetId="23" r:id="rId2"/>
    <sheet name="EVALUACIÓN DE CONTROLES" sheetId="14" state="hidden" r:id="rId3"/>
    <sheet name="Probabilidad e Impacto" sheetId="13" state="hidden" r:id="rId4"/>
    <sheet name="Hoja1" sheetId="21" state="hidden" r:id="rId5"/>
    <sheet name="ANALISIS" sheetId="20" state="hidden" r:id="rId6"/>
  </sheets>
  <externalReferences>
    <externalReference r:id="rId7"/>
    <externalReference r:id="rId8"/>
  </externalReferences>
  <definedNames>
    <definedName name="_xlnm._FilterDatabase" localSheetId="0" hidden="1">'MATRIZ CORRUPCION'!$A$8:$AG$36</definedName>
    <definedName name="_xlnm.Print_Area" localSheetId="0">'MATRIZ CORRUPCION'!$A$1:$AG$43</definedName>
    <definedName name="_xlnm.Print_Area" localSheetId="3">'Probabilidad e Impacto'!$A$1:$H$20</definedName>
    <definedName name="control" localSheetId="0">#REF!</definedName>
    <definedName name="control" localSheetId="3">#REF!</definedName>
    <definedName name="control">#REF!</definedName>
    <definedName name="controles" localSheetId="0">#REF!</definedName>
    <definedName name="controles" localSheetId="3">#REF!</definedName>
    <definedName name="controles">#REF!</definedName>
    <definedName name="evaluacion" localSheetId="0">#REF!</definedName>
    <definedName name="evaluacion" localSheetId="3">#REF!</definedName>
    <definedName name="evaluacion">#REF!</definedName>
    <definedName name="evaluacion2" localSheetId="0">#REF!</definedName>
    <definedName name="evaluacion2" localSheetId="3">#REF!</definedName>
    <definedName name="evaluacion2">#REF!</definedName>
    <definedName name="impacto" localSheetId="0">#REF!</definedName>
    <definedName name="impacto" localSheetId="3">#REF!</definedName>
    <definedName name="impacto">#REF!</definedName>
    <definedName name="impacto1" localSheetId="0">#REF!</definedName>
    <definedName name="impacto1" localSheetId="3">#REF!</definedName>
    <definedName name="impacto1">#REF!</definedName>
    <definedName name="probabilidad" localSheetId="0">#REF!</definedName>
    <definedName name="probabilidad" localSheetId="3">#REF!</definedName>
    <definedName name="probabilidad">#REF!</definedName>
    <definedName name="probabilidad1" localSheetId="0">#REF!</definedName>
    <definedName name="probabilidad1" localSheetId="3">#REF!</definedName>
    <definedName name="probabilidad1">#REF!</definedName>
    <definedName name="tipo" localSheetId="0">#REF!</definedName>
    <definedName name="tipo" localSheetId="3">#REF!</definedName>
    <definedName name="tipo">#REF!</definedName>
    <definedName name="tipoctrl" localSheetId="0">#REF!</definedName>
    <definedName name="tipoctrl" localSheetId="3">#REF!</definedName>
    <definedName name="tipoctrl">#REF!</definedName>
    <definedName name="_xlnm.Print_Titles" localSheetId="0">'MATRIZ CORRUPCION'!$1:$8</definedName>
    <definedName name="valoracion" localSheetId="0">#REF!</definedName>
    <definedName name="valoracion" localSheetId="3">#REF!</definedName>
    <definedName name="valoracion">#REF!</definedName>
    <definedName name="Z_876838F8_43FC_40EB_ADED_CA39021DB687_.wvu.FilterData" localSheetId="0" hidden="1">'MATRIZ CORRUPCION'!$A$8:$AB$27</definedName>
    <definedName name="Z_876838F8_43FC_40EB_ADED_CA39021DB687_.wvu.PrintArea" localSheetId="3" hidden="1">'Probabilidad e Impacto'!$A$1:$H$20</definedName>
    <definedName name="Z_876838F8_43FC_40EB_ADED_CA39021DB687_.wvu.Rows" localSheetId="0" hidden="1">'MATRIZ CORRUPCION'!$30:$36</definedName>
  </definedNames>
  <calcPr calcId="191029"/>
  <customWorkbookViews>
    <customWorkbookView name="hoja 1" guid="{876838F8-43FC-40EB-ADED-CA39021DB687}" maximized="1" xWindow="-8" yWindow="-8" windowWidth="1616" windowHeight="876" activeSheetId="1"/>
  </customWorkbookViews>
  <pivotCaches>
    <pivotCache cacheId="0" r:id="rId9"/>
    <pivotCache cacheId="1" r:id="rId10"/>
    <pivotCache cacheId="2" r:id="rId11"/>
    <pivotCache cacheId="3" r:id="rId12"/>
    <pivotCache cacheId="4" r:id="rId13"/>
    <pivotCache cacheId="5" r:id="rId14"/>
    <pivotCache cacheId="6" r:id="rId15"/>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206" i="23" l="1"/>
  <c r="C208" i="23"/>
  <c r="C207" i="23"/>
  <c r="C177" i="23" l="1"/>
  <c r="C176" i="23"/>
  <c r="C147" i="23"/>
  <c r="C146" i="23"/>
  <c r="C118" i="23"/>
  <c r="C117" i="23"/>
  <c r="D43" i="23"/>
  <c r="BN10" i="14"/>
  <c r="BI10" i="14"/>
  <c r="BD10" i="14"/>
  <c r="AY10" i="14"/>
  <c r="AT10" i="14"/>
  <c r="AE10" i="14"/>
  <c r="AO10" i="14"/>
  <c r="AJ10" i="14"/>
  <c r="Z10" i="14"/>
  <c r="U10" i="14"/>
  <c r="P10" i="14"/>
  <c r="K10" i="14"/>
  <c r="F10" i="14"/>
  <c r="A10" i="14"/>
  <c r="BD8" i="14"/>
  <c r="AY8" i="14"/>
  <c r="AT8" i="14"/>
  <c r="AO8" i="14"/>
  <c r="AJ8" i="14"/>
  <c r="AE8" i="14"/>
  <c r="Z8" i="14"/>
  <c r="U8" i="14"/>
  <c r="P8" i="14"/>
  <c r="K8" i="14"/>
  <c r="F8" i="14"/>
  <c r="A8" i="14"/>
  <c r="T36" i="22"/>
  <c r="T35" i="22"/>
  <c r="T34" i="22"/>
  <c r="W33" i="22"/>
  <c r="V33" i="22"/>
  <c r="T33" i="22"/>
  <c r="K33" i="22"/>
  <c r="J33" i="22"/>
  <c r="H33" i="22"/>
  <c r="W32" i="22"/>
  <c r="V32" i="22"/>
  <c r="T32" i="22"/>
  <c r="K32" i="22"/>
  <c r="J32" i="22"/>
  <c r="H32" i="22"/>
  <c r="W31" i="22"/>
  <c r="V31" i="22"/>
  <c r="T31" i="22"/>
  <c r="K31" i="22"/>
  <c r="J31" i="22"/>
  <c r="H31" i="22"/>
  <c r="W30" i="22"/>
  <c r="V30" i="22"/>
  <c r="T30" i="22"/>
  <c r="K30" i="22"/>
  <c r="J30" i="22"/>
  <c r="H30" i="22"/>
  <c r="W29" i="22"/>
  <c r="V29" i="22"/>
  <c r="T29" i="22"/>
  <c r="K29" i="22"/>
  <c r="J29" i="22"/>
  <c r="H29" i="22"/>
  <c r="W28" i="22"/>
  <c r="V28" i="22"/>
  <c r="T28" i="22"/>
  <c r="K28" i="22"/>
  <c r="J28" i="22"/>
  <c r="H28" i="22"/>
  <c r="W27" i="22"/>
  <c r="V27" i="22"/>
  <c r="T27" i="22"/>
  <c r="K27" i="22"/>
  <c r="J27" i="22"/>
  <c r="H27" i="22"/>
  <c r="W26" i="22"/>
  <c r="V26" i="22"/>
  <c r="T26" i="22"/>
  <c r="K26" i="22"/>
  <c r="J26" i="22"/>
  <c r="H26" i="22"/>
  <c r="W25" i="22"/>
  <c r="V25" i="22"/>
  <c r="T25" i="22"/>
  <c r="K25" i="22"/>
  <c r="J25" i="22"/>
  <c r="H25" i="22"/>
  <c r="W24" i="22"/>
  <c r="V24" i="22"/>
  <c r="T24" i="22"/>
  <c r="K24" i="22"/>
  <c r="J24" i="22"/>
  <c r="H24" i="22"/>
  <c r="W23" i="22"/>
  <c r="V23" i="22"/>
  <c r="T23" i="22"/>
  <c r="K23" i="22"/>
  <c r="J23" i="22"/>
  <c r="H23" i="22"/>
  <c r="W22" i="22"/>
  <c r="V22" i="22"/>
  <c r="T22" i="22"/>
  <c r="K22" i="22"/>
  <c r="J22" i="22"/>
  <c r="H22" i="22"/>
  <c r="W21" i="22"/>
  <c r="V21" i="22"/>
  <c r="T21" i="22"/>
  <c r="K21" i="22"/>
  <c r="J21" i="22"/>
  <c r="H21" i="22"/>
  <c r="W20" i="22"/>
  <c r="V20" i="22"/>
  <c r="T20" i="22"/>
  <c r="K20" i="22"/>
  <c r="J20" i="22"/>
  <c r="H20" i="22"/>
  <c r="W19" i="22"/>
  <c r="V19" i="22"/>
  <c r="T19" i="22"/>
  <c r="K19" i="22"/>
  <c r="J19" i="22"/>
  <c r="H19" i="22"/>
  <c r="W18" i="22"/>
  <c r="V18" i="22"/>
  <c r="T18" i="22"/>
  <c r="K18" i="22"/>
  <c r="J18" i="22"/>
  <c r="H18" i="22"/>
  <c r="W17" i="22"/>
  <c r="V17" i="22"/>
  <c r="T17" i="22"/>
  <c r="K17" i="22"/>
  <c r="J17" i="22"/>
  <c r="H17" i="22"/>
  <c r="W16" i="22"/>
  <c r="V16" i="22"/>
  <c r="T16" i="22"/>
  <c r="K16" i="22"/>
  <c r="J16" i="22"/>
  <c r="H16" i="22"/>
  <c r="W15" i="22"/>
  <c r="V15" i="22"/>
  <c r="T15" i="22"/>
  <c r="K15" i="22"/>
  <c r="J15" i="22"/>
  <c r="H15" i="22"/>
  <c r="W14" i="22"/>
  <c r="V14" i="22"/>
  <c r="T14" i="22"/>
  <c r="K14" i="22"/>
  <c r="J14" i="22"/>
  <c r="H14" i="22"/>
  <c r="W13" i="22"/>
  <c r="V13" i="22"/>
  <c r="T13" i="22"/>
  <c r="K13" i="22"/>
  <c r="J13" i="22"/>
  <c r="H13" i="22"/>
  <c r="W12" i="22"/>
  <c r="V12" i="22"/>
  <c r="T12" i="22"/>
  <c r="K12" i="22"/>
  <c r="J12" i="22"/>
  <c r="H12" i="22"/>
  <c r="W11" i="22"/>
  <c r="V11" i="22"/>
  <c r="T11" i="22"/>
  <c r="K11" i="22"/>
  <c r="J11" i="22"/>
  <c r="H11" i="22"/>
  <c r="W10" i="22"/>
  <c r="V10" i="22"/>
  <c r="T10" i="22"/>
  <c r="K10" i="22"/>
  <c r="J10" i="22"/>
  <c r="H10" i="22"/>
  <c r="W9" i="22"/>
  <c r="V9" i="22"/>
  <c r="T9" i="22"/>
  <c r="K9" i="22"/>
  <c r="J9" i="22"/>
  <c r="H9" i="22"/>
  <c r="BL12" i="14" l="1"/>
  <c r="BL13" i="14"/>
  <c r="BL14" i="14"/>
  <c r="BL15" i="14"/>
  <c r="BL16" i="14"/>
  <c r="BS10" i="14" l="1"/>
  <c r="CC10" i="14" l="1"/>
  <c r="BX10" i="14"/>
  <c r="CC8" i="14" l="1"/>
  <c r="BX8" i="14"/>
  <c r="BS8" i="14"/>
  <c r="BN8" i="14"/>
  <c r="CF16" i="14"/>
  <c r="CF15" i="14"/>
  <c r="CF14" i="14"/>
  <c r="CF13" i="14"/>
  <c r="CF12" i="14"/>
  <c r="CA16" i="14"/>
  <c r="CA15" i="14"/>
  <c r="CA14" i="14"/>
  <c r="CA13" i="14"/>
  <c r="CA12" i="14"/>
  <c r="BV16" i="14"/>
  <c r="BV15" i="14"/>
  <c r="BV14" i="14"/>
  <c r="BV13" i="14"/>
  <c r="BV12" i="14"/>
  <c r="BQ16" i="14"/>
  <c r="BQ15" i="14"/>
  <c r="BQ14" i="14"/>
  <c r="BQ13" i="14"/>
  <c r="BQ12" i="14"/>
  <c r="BI8" i="14"/>
  <c r="BG16" i="14"/>
  <c r="BG15" i="14"/>
  <c r="BG14" i="14"/>
  <c r="BG13" i="14"/>
  <c r="BG12" i="14"/>
  <c r="BB16" i="14"/>
  <c r="BB15" i="14"/>
  <c r="BB14" i="14"/>
  <c r="BB13" i="14"/>
  <c r="BB12" i="14"/>
  <c r="AW16" i="14"/>
  <c r="AW15" i="14"/>
  <c r="AW14" i="14"/>
  <c r="AW13" i="14"/>
  <c r="AW12" i="14"/>
  <c r="AR16" i="14"/>
  <c r="AR15" i="14"/>
  <c r="AR14" i="14"/>
  <c r="AR13" i="14"/>
  <c r="AR12" i="14"/>
  <c r="AM16" i="14"/>
  <c r="AM15" i="14"/>
  <c r="AM14" i="14"/>
  <c r="AM13" i="14"/>
  <c r="AM12" i="14"/>
  <c r="AH16" i="14"/>
  <c r="AH15" i="14"/>
  <c r="AH14" i="14"/>
  <c r="AH13" i="14"/>
  <c r="AH12" i="14"/>
  <c r="AC16" i="14"/>
  <c r="AC15" i="14"/>
  <c r="AC14" i="14"/>
  <c r="AC13" i="14"/>
  <c r="AC12" i="14"/>
  <c r="X16" i="14"/>
  <c r="X15" i="14"/>
  <c r="X14" i="14"/>
  <c r="X13" i="14"/>
  <c r="X12" i="14"/>
  <c r="S16" i="14"/>
  <c r="S15" i="14"/>
  <c r="S14" i="14"/>
  <c r="S13" i="14"/>
  <c r="S12" i="14"/>
  <c r="N16" i="14"/>
  <c r="N15" i="14"/>
  <c r="N14" i="14"/>
  <c r="N13" i="14"/>
  <c r="N12" i="14"/>
  <c r="I16" i="14"/>
  <c r="I15" i="14"/>
  <c r="I14" i="14"/>
  <c r="I13" i="14"/>
  <c r="I12" i="14"/>
  <c r="D14" i="14"/>
  <c r="D15" i="14"/>
  <c r="D16" i="14"/>
  <c r="D13" i="14"/>
  <c r="D12" i="14"/>
  <c r="BV18" i="14" l="1"/>
  <c r="BV19" i="14" s="1"/>
  <c r="BL18" i="14"/>
  <c r="BL19" i="14" s="1"/>
  <c r="AM18" i="14"/>
  <c r="AM19" i="14" s="1"/>
  <c r="AW18" i="14"/>
  <c r="AW19" i="14" s="1"/>
  <c r="D18" i="14"/>
  <c r="S18" i="14"/>
  <c r="S19" i="14" s="1"/>
  <c r="AR18" i="14"/>
  <c r="AR19" i="14" s="1"/>
  <c r="BB18" i="14"/>
  <c r="BB19" i="14" s="1"/>
  <c r="CA18" i="14"/>
  <c r="CA19" i="14" s="1"/>
  <c r="AH18" i="14"/>
  <c r="AH19" i="14" s="1"/>
  <c r="AC18" i="14"/>
  <c r="AC19" i="14" s="1"/>
  <c r="BG18" i="14"/>
  <c r="BG19" i="14" s="1"/>
  <c r="X18" i="14"/>
  <c r="X19" i="14" s="1"/>
  <c r="BQ18" i="14"/>
  <c r="BQ19" i="14" s="1"/>
  <c r="CF18" i="14"/>
  <c r="CF19" i="14" s="1"/>
  <c r="N18" i="14"/>
  <c r="N19" i="14" s="1"/>
  <c r="I18" i="14"/>
  <c r="I19" i="14" s="1"/>
  <c r="D19" i="1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Contratista Riesgos</author>
  </authors>
  <commentList>
    <comment ref="D7" authorId="0" shapeId="0" xr:uid="{00000000-0006-0000-0200-000001000000}">
      <text>
        <r>
          <rPr>
            <b/>
            <sz val="9"/>
            <color indexed="81"/>
            <rFont val="Tahoma"/>
            <family val="2"/>
          </rPr>
          <t>Contratista Riesgos:</t>
        </r>
        <r>
          <rPr>
            <sz val="9"/>
            <color indexed="81"/>
            <rFont val="Tahoma"/>
            <family val="2"/>
          </rPr>
          <t xml:space="preserve">
Causa Raíz (la base para definir los controles) 
Causa inmediata: (circunstancias o situaciones mas evidentes) </t>
        </r>
      </text>
    </comment>
    <comment ref="E7" authorId="0" shapeId="0" xr:uid="{00000000-0006-0000-0200-000002000000}">
      <text>
        <r>
          <rPr>
            <b/>
            <sz val="9"/>
            <color indexed="81"/>
            <rFont val="Tahoma"/>
            <family val="2"/>
          </rPr>
          <t>Contratista Riesgos:</t>
        </r>
        <r>
          <rPr>
            <sz val="9"/>
            <color indexed="81"/>
            <rFont val="Tahoma"/>
            <family val="2"/>
          </rPr>
          <t xml:space="preserve">
acción u omisión</t>
        </r>
        <r>
          <rPr>
            <sz val="9"/>
            <color indexed="17"/>
            <rFont val="Tahoma"/>
            <family val="2"/>
          </rPr>
          <t>….</t>
        </r>
        <r>
          <rPr>
            <sz val="9"/>
            <color indexed="81"/>
            <rFont val="Tahoma"/>
            <family val="2"/>
          </rPr>
          <t xml:space="preserve"> Uso del poder + desviación de la gestión</t>
        </r>
        <r>
          <rPr>
            <sz val="9"/>
            <color indexed="61"/>
            <rFont val="Tahoma"/>
            <family val="2"/>
          </rPr>
          <t xml:space="preserve"> </t>
        </r>
        <r>
          <rPr>
            <sz val="9"/>
            <color indexed="81"/>
            <rFont val="Tahoma"/>
            <family val="2"/>
          </rPr>
          <t>+ beneficio privado</t>
        </r>
      </text>
    </comment>
    <comment ref="L7" authorId="0" shapeId="0" xr:uid="{00000000-0006-0000-0200-000003000000}">
      <text>
        <r>
          <rPr>
            <b/>
            <sz val="9"/>
            <color indexed="81"/>
            <rFont val="Tahoma"/>
            <family val="2"/>
          </rPr>
          <t>Contratista Riesgos:</t>
        </r>
        <r>
          <rPr>
            <sz val="9"/>
            <color indexed="81"/>
            <rFont val="Tahoma"/>
            <family val="2"/>
          </rPr>
          <t xml:space="preserve">
responsable del control + acción + complemento</t>
        </r>
      </text>
    </comment>
    <comment ref="N7" authorId="0" shapeId="0" xr:uid="{00000000-0006-0000-0200-000004000000}">
      <text>
        <r>
          <rPr>
            <b/>
            <sz val="9"/>
            <color indexed="81"/>
            <rFont val="Tahoma"/>
            <family val="2"/>
          </rPr>
          <t>Contratista Riesgos:</t>
        </r>
        <r>
          <rPr>
            <sz val="9"/>
            <color indexed="81"/>
            <rFont val="Tahoma"/>
            <family val="2"/>
          </rPr>
          <t xml:space="preserve">
responsable del control + acción + complemento</t>
        </r>
      </text>
    </comment>
    <comment ref="P7" authorId="0" shapeId="0" xr:uid="{00000000-0006-0000-0200-000005000000}">
      <text>
        <r>
          <rPr>
            <b/>
            <sz val="9"/>
            <color indexed="81"/>
            <rFont val="Tahoma"/>
            <family val="2"/>
          </rPr>
          <t>Contratista Riesgos:</t>
        </r>
        <r>
          <rPr>
            <sz val="9"/>
            <color indexed="81"/>
            <rFont val="Tahoma"/>
            <family val="2"/>
          </rPr>
          <t xml:space="preserve">
responsable del control + acción + complemento</t>
        </r>
      </text>
    </comment>
  </commentList>
</comments>
</file>

<file path=xl/sharedStrings.xml><?xml version="1.0" encoding="utf-8"?>
<sst xmlns="http://schemas.openxmlformats.org/spreadsheetml/2006/main" count="1113" uniqueCount="390">
  <si>
    <t>Causa</t>
  </si>
  <si>
    <t>Riesgo</t>
  </si>
  <si>
    <t>Consecuencia</t>
  </si>
  <si>
    <t>Responsable</t>
  </si>
  <si>
    <t>Riesgo inherente</t>
  </si>
  <si>
    <t>Controles</t>
  </si>
  <si>
    <t>Riesgo residual</t>
  </si>
  <si>
    <t>Fuente: "Guía para la Gestión del Riesgo de Corrupción 2015".</t>
  </si>
  <si>
    <t>Presidencia de la República y Departamento Administrativo de la Función Pública.</t>
  </si>
  <si>
    <t>Procesos</t>
  </si>
  <si>
    <t>ENTIDAD: Metroplús S.A.</t>
  </si>
  <si>
    <t>Moderado</t>
  </si>
  <si>
    <t>Mayor</t>
  </si>
  <si>
    <t>Catastrófico</t>
  </si>
  <si>
    <t>#</t>
  </si>
  <si>
    <t>MODERADO</t>
  </si>
  <si>
    <t>EXTREMO</t>
  </si>
  <si>
    <t>Alta</t>
  </si>
  <si>
    <t xml:space="preserve">ACCIONES </t>
  </si>
  <si>
    <t>Probabilidad residual</t>
  </si>
  <si>
    <t>Probabilidad inherente</t>
  </si>
  <si>
    <t>Impacto inherente</t>
  </si>
  <si>
    <t>Zona de riesgo inherente</t>
  </si>
  <si>
    <t>Impacto  residual</t>
  </si>
  <si>
    <t>Zona de riesgo  residual</t>
  </si>
  <si>
    <t>Periodo de seguimiento</t>
  </si>
  <si>
    <t>Materialización SI / NO</t>
  </si>
  <si>
    <t>SI</t>
  </si>
  <si>
    <t>NO</t>
  </si>
  <si>
    <t>Leve 20%</t>
  </si>
  <si>
    <t>Moderado 60%</t>
  </si>
  <si>
    <t>Mayor 80%</t>
  </si>
  <si>
    <t>Menor 40%</t>
  </si>
  <si>
    <t>IMPACTO</t>
  </si>
  <si>
    <t>PROBABILIDAD</t>
  </si>
  <si>
    <t>Muy Baja 20%</t>
  </si>
  <si>
    <t>Baja 40%</t>
  </si>
  <si>
    <t>Media 60%</t>
  </si>
  <si>
    <t>Alta 80%</t>
  </si>
  <si>
    <t>Muy Alta 100%</t>
  </si>
  <si>
    <t>Entre 0-20%</t>
  </si>
  <si>
    <t>Entre 21-40%</t>
  </si>
  <si>
    <t>Entre 41-60%</t>
  </si>
  <si>
    <t>Entre 61-80%</t>
  </si>
  <si>
    <t>Entre 81-100%</t>
  </si>
  <si>
    <t>PROBABILIDAD RESIDUAL</t>
  </si>
  <si>
    <t>IMPACTO RESIDUAL</t>
  </si>
  <si>
    <t>BAJO</t>
  </si>
  <si>
    <t>ALTO</t>
  </si>
  <si>
    <t>Preventivo</t>
  </si>
  <si>
    <t>Detectivo</t>
  </si>
  <si>
    <t>Correctivo</t>
  </si>
  <si>
    <t>No Aplica</t>
  </si>
  <si>
    <t>Tipo de control</t>
  </si>
  <si>
    <t>Muy baja</t>
  </si>
  <si>
    <t xml:space="preserve">Baja </t>
  </si>
  <si>
    <t>Muy alta</t>
  </si>
  <si>
    <t xml:space="preserve">Media </t>
  </si>
  <si>
    <t>Leve</t>
  </si>
  <si>
    <t>Menor</t>
  </si>
  <si>
    <t>Criterios para definir el nivel de probabilidad</t>
  </si>
  <si>
    <t>FRECUENCIA DE LA ACTIVIDAD</t>
  </si>
  <si>
    <t>Muy Baja</t>
  </si>
  <si>
    <t>La actividad que conlleva el riesgo se ejecuta como máximo 2 veces por año</t>
  </si>
  <si>
    <t>Baja</t>
  </si>
  <si>
    <t>La actividad que conlleva el riesgo se ejecuta de 3 a 24 veces por año</t>
  </si>
  <si>
    <t>Media</t>
  </si>
  <si>
    <t>La actividad que conlleva el riesgo se ejecuta de 24 a 500 veces por año</t>
  </si>
  <si>
    <t>La actividad que conlleva el riesgo se ejecuta de 500 a 5000 veces por año</t>
  </si>
  <si>
    <t>Muy Alta</t>
  </si>
  <si>
    <t>La actividad que conlleva el riesgo se ejecuta más de 5000 veces por año</t>
  </si>
  <si>
    <t>Criterios para definir el nivel de impacto</t>
  </si>
  <si>
    <t>AFECTACIÓN ECONÓMICA</t>
  </si>
  <si>
    <t>AFECTACIÓN REPUTACIONAL</t>
  </si>
  <si>
    <t>Afectación menor a 10 SMLMV</t>
  </si>
  <si>
    <t>El riesgo afecta la imagen de algún área de la organización.</t>
  </si>
  <si>
    <t>Entre 10 y 50 SMLMV</t>
  </si>
  <si>
    <t>El riesgo afecta la imagen de la entidad internamente, de conocimiento general nivel interno, de junta directiva y accionistas y/o de proveedores.</t>
  </si>
  <si>
    <t>Entre 50 y 100 SMLMV</t>
  </si>
  <si>
    <t>El riesgo afecta la imagen de la entidad con algunos usuarios de relevancia frente al logro de los objetivos.</t>
  </si>
  <si>
    <t>Entre 100 y 500 SMLMV</t>
  </si>
  <si>
    <t>El riesgo afecta la imagen de la entidad con efecto publicitario sostenido a nivel de sector administrativo, nivel departamental o municipal.</t>
  </si>
  <si>
    <t>Catastrófico 100%</t>
  </si>
  <si>
    <t>Mayor a 500 SMLMV</t>
  </si>
  <si>
    <t>El riesgo afecta la imagen de la entidad a nivel nacional, con efecto publicitario sostenido a nivel país</t>
  </si>
  <si>
    <r>
      <rPr>
        <b/>
        <sz val="12"/>
        <rFont val="Calibri"/>
        <family val="2"/>
        <scheme val="minor"/>
      </rPr>
      <t>NOTA:</t>
    </r>
    <r>
      <rPr>
        <sz val="12"/>
        <rFont val="Calibri"/>
        <family val="2"/>
        <scheme val="minor"/>
      </rPr>
      <t xml:space="preserve"> Cuando se presenten ambos impactos para un riesgo, tanto económico como reputacional, con diferente niveles se debe tomar el nivel más alto, así por ejemplo: para un riesgo identificado se define un impacto económico en nivel insignificante e impacto reputacional en nivel moderado, se tomará el más alto, en este caso sería el nivel moderado.</t>
    </r>
  </si>
  <si>
    <t>Analisis y evaluación de los controles para cada riesgo</t>
  </si>
  <si>
    <t>TIPO</t>
  </si>
  <si>
    <t>IMPLEMENTACIÓN</t>
  </si>
  <si>
    <t>DOCUMENTACIÓN</t>
  </si>
  <si>
    <t>Selecione con una X</t>
  </si>
  <si>
    <t>valor/Peso %</t>
  </si>
  <si>
    <t>El control debe estar documentado</t>
  </si>
  <si>
    <t>Nivel de riesgo residual una vez aplicado el control</t>
  </si>
  <si>
    <t>Valoración del control</t>
  </si>
  <si>
    <t>RIESGOS 5</t>
  </si>
  <si>
    <t>RIESGOS 6</t>
  </si>
  <si>
    <t>RIESGOS 7</t>
  </si>
  <si>
    <t>RIESGOS 8</t>
  </si>
  <si>
    <t>RIESGOS 9</t>
  </si>
  <si>
    <t>RIESGOS 10</t>
  </si>
  <si>
    <t>RIESGOS 11</t>
  </si>
  <si>
    <t>RIESGOS 12</t>
  </si>
  <si>
    <t>RIESGOS 13</t>
  </si>
  <si>
    <t>RIESGOS 14</t>
  </si>
  <si>
    <t>RIESGOS 15</t>
  </si>
  <si>
    <t>RIESGOS 16</t>
  </si>
  <si>
    <t>RIESGOS 17</t>
  </si>
  <si>
    <t>MANUAL 15%</t>
  </si>
  <si>
    <t>AUTOMÁTICO 25%</t>
  </si>
  <si>
    <t>CORRECTIVO 10%</t>
  </si>
  <si>
    <t>DETECTIVO 15%</t>
  </si>
  <si>
    <t>PREVENTIVO 25%</t>
  </si>
  <si>
    <r>
      <t xml:space="preserve">DOCUMENTADO </t>
    </r>
    <r>
      <rPr>
        <sz val="8"/>
        <rFont val="Calibri"/>
        <family val="2"/>
        <scheme val="minor"/>
      </rPr>
      <t>¿Nombrar documento, norma, manual, prodecimiento, entre otros?</t>
    </r>
  </si>
  <si>
    <t>RIESGO 1</t>
  </si>
  <si>
    <t>RIESGO 2</t>
  </si>
  <si>
    <t>RIESGO 3</t>
  </si>
  <si>
    <t>RIESGO 4</t>
  </si>
  <si>
    <t>TRATAMIENTO</t>
  </si>
  <si>
    <t>Evitar</t>
  </si>
  <si>
    <t>Reducir</t>
  </si>
  <si>
    <t>Transferir</t>
  </si>
  <si>
    <t>Aceptar</t>
  </si>
  <si>
    <t>Gestión Documental</t>
  </si>
  <si>
    <t>CONTROL</t>
  </si>
  <si>
    <t xml:space="preserve">Gestión de la Convivencia, Seguridad y Derechos Humanos </t>
  </si>
  <si>
    <t>Gestión del Desarrollo Territorial</t>
  </si>
  <si>
    <t>Gestión del Talento Humano</t>
  </si>
  <si>
    <t>Sistemas de Información e Infraestructura Tecnológica</t>
  </si>
  <si>
    <t>Soporte Jurídico</t>
  </si>
  <si>
    <t>Adquisiciones</t>
  </si>
  <si>
    <t>Ejecución y administración de procesos</t>
  </si>
  <si>
    <t>Evaluación y Mejoramiento Continuo</t>
  </si>
  <si>
    <t>Evento Externo</t>
  </si>
  <si>
    <t>Tecnológico</t>
  </si>
  <si>
    <t>Talento Humano</t>
  </si>
  <si>
    <t>De servicios</t>
  </si>
  <si>
    <t>Direccionamiento Estratégico</t>
  </si>
  <si>
    <t>Gestión de la Contratación</t>
  </si>
  <si>
    <t>Gestión de la ejecución de proyectos de infraestructura</t>
  </si>
  <si>
    <t>Gestión de Servicios Administrativos</t>
  </si>
  <si>
    <t>Gestión de Tecnologías de información y comunicación</t>
  </si>
  <si>
    <t>Gestión de Talento Humano</t>
  </si>
  <si>
    <t>Gestión Financiera</t>
  </si>
  <si>
    <t>Gestión Jurídica</t>
  </si>
  <si>
    <t>Gestión Social</t>
  </si>
  <si>
    <t>Planeación Técnica y Estructura de Proyectos de Movilidad</t>
  </si>
  <si>
    <t>Etiquetas de fila</t>
  </si>
  <si>
    <t>Total general</t>
  </si>
  <si>
    <t>Ejecución y Administración de Procesos</t>
  </si>
  <si>
    <t>Fraude Externo</t>
  </si>
  <si>
    <t>Fraude Interno</t>
  </si>
  <si>
    <t>Fallas Tecnológicas</t>
  </si>
  <si>
    <t>Relaciones Laborales</t>
  </si>
  <si>
    <t>Usuarios, Productos y Prácticas</t>
  </si>
  <si>
    <t>Daños a Activos Fijos</t>
  </si>
  <si>
    <t xml:space="preserve">Dirección Administrativa - Profesional Universitario  Gestión TIC </t>
  </si>
  <si>
    <t>Dirección Jurídica</t>
  </si>
  <si>
    <t>Pérdida de la integridad y confiabilidad de la información.                                                Favorecimiento propio o a terceros Implicaciones legales a la entidad y/o entidades asociadas. Obstrucción en la gestión. Información errónea para la toma de decisiones.                                    Fuga de información</t>
  </si>
  <si>
    <t>Coordinación de Control Interno</t>
  </si>
  <si>
    <t xml:space="preserve">Dirección Comunicaciones </t>
  </si>
  <si>
    <t>Dirección Comunicaciones</t>
  </si>
  <si>
    <t>Todos los Procesos</t>
  </si>
  <si>
    <t>Dirección Infraestructura y transporte</t>
  </si>
  <si>
    <t>Cuatrimestral</t>
  </si>
  <si>
    <t>Profesional delegado Dirección Jurídica</t>
  </si>
  <si>
    <t>Cuenta de Procesos</t>
  </si>
  <si>
    <t>(en blanco)</t>
  </si>
  <si>
    <t>Cuenta de Clasificación del riesgo</t>
  </si>
  <si>
    <t>Cuenta de Zona de riesgo inherente</t>
  </si>
  <si>
    <t>Gestión de Comunicación</t>
  </si>
  <si>
    <t>Verificación Integral de la Gestión Corporativa</t>
  </si>
  <si>
    <t>Gestión del Recurso Físico y Logístico</t>
  </si>
  <si>
    <t>VALORACIÓN DEL RIESGO (Análisis y Evolución del riesgo)</t>
  </si>
  <si>
    <t>IDENTIFICACIÓN DEL RIESGO</t>
  </si>
  <si>
    <t>TRATAMIENTO AL RIESGO</t>
  </si>
  <si>
    <t>EVALUACIÓN DE LOS CONTROLES</t>
  </si>
  <si>
    <t>Vigencia: 2024</t>
  </si>
  <si>
    <t xml:space="preserve">IMPACTO </t>
  </si>
  <si>
    <t>MATRIZ RIESGOS  2024</t>
  </si>
  <si>
    <t>MATRÍZ RIESGOS DE CORRUPCIÓN 2024</t>
  </si>
  <si>
    <t>MONITOREO A LA GESTION DEL RIESGO</t>
  </si>
  <si>
    <t>Descripción del Riesgo</t>
  </si>
  <si>
    <t xml:space="preserve">PRIMER MONITOREO A LAS ACCIONES - PROCESO DE MEJORA </t>
  </si>
  <si>
    <t xml:space="preserve">SEGUNDO MONITOREO A LAS ACCIONES - PROCESO DE MEJORA </t>
  </si>
  <si>
    <t xml:space="preserve">TERCER MONITOREO A LAS ACCIONES - PROCESO DE MEJORA </t>
  </si>
  <si>
    <t xml:space="preserve">Incumplimientos de las normas  que favorezcan
intereses particulares y/o de terceros. </t>
  </si>
  <si>
    <r>
      <rPr>
        <b/>
        <sz val="9"/>
        <rFont val="Arial"/>
        <family val="2"/>
      </rPr>
      <t>Búsqueda de beneficio particular o de un tercero en la interpretación subjetiva de las normas y la comisión de delitos en contra la administración publica, violación del principio de legalidad</t>
    </r>
    <r>
      <rPr>
        <sz val="9"/>
        <rFont val="Arial"/>
        <family val="2"/>
      </rPr>
      <t xml:space="preserve">.
Desconocimiento de las normas por el cambio normativo por parte de funcionarios.
</t>
    </r>
  </si>
  <si>
    <t>Incumplimiento o interpretación subjetiva de las normas por parte de funcionarios de la Dirección Jurídica en la celebración de contratos para favorecer intereses particulares o de terceros.</t>
  </si>
  <si>
    <t>Pérdida de imagen y credibilidad institucional.
Detrimento Patrimonial.
Demandas de tipo laboral, investigaciones disciplinarias,
investigaciones internas.
Sanciones por entes de control.</t>
  </si>
  <si>
    <t>Rara vez 20%</t>
  </si>
  <si>
    <t xml:space="preserve">La entidad cuenta con un Existe un manual de contratación adoptado mediante resolución 2022418 del 3 de marzo de 2022. y su reglamento donde estipula que El comité de contratación se reúne 1 vez por semana en donde señalizan las necesidades y viabilidad de los contratos, adicional se realiza seguimiento a la ejecución de los mismo. </t>
  </si>
  <si>
    <t>Se cuenta con la Resolución 2022450 del 7 marzo de 2018 que regula la selección de contratistas</t>
  </si>
  <si>
    <t xml:space="preserve">El director jurídico realiza los conceptos jurídicos a demanda y necesidad de las unidades administrativas.
El director jurídico una vez sale nueva normatividad relacionada con el proceso socializa en comités primarios dicha normas con los funcionarios de la dirección jurídica y a su vez de forma transversal con los demás involucrados en el proceso.
Verificar la existencia de Quejas y/o denuncias por presuntos hecho de corrupción.
El director jurídico emite, revisa o aprueba los documentos relacionados con el proceso previos a su ejecución o publicidad.
</t>
  </si>
  <si>
    <t>Continuando con los seguimientos y monitoreos a las riesgos de Corrupción, durante la vigencia enero a abril  de 2024, la Dirección Jurídica:
Mediante el memorando de radicado 20240063, se recordó a todos los funcionarios de la Entidad, la obligación de mantener los expedientes físicos completos y organizados. Y la obligación de publicar la información en la plataforma de Seco de manera oportuna, cumplimiento con el principio de Transparencia.  
Mediante el memorando de radicado 202430065 remitió a todos los funcionarios de la Entidad, el Plan Anual de Adquisiciones, el cual es una herramienta de planeación y que contribuye a una correcta ejecución de los recursos públicos. 
Mediante el memorando de radicado 202430197, se solicitó a los funcionarios proceder con el cumplimiento de la obligación de suscribir las actas de cierre y de liquidación de los contratos que ya terminaron su ejecución. 
Mediante el memorando de radicado 202430234, se le recomendó a los supervisores el cumplimiento de sus obligaciones, medidas de corrupción,  y sugerencias respecto a los contratos de prestación de servicios, con el fin de evitar que por acción u omisión puedan generarse un daño a la Entidad por la masterización del "contrato realidad"</t>
  </si>
  <si>
    <t>A la fecha los controles establecidos  han sido oportunos y adecuados toda vez que no se ha materializado el riesgo. El comité de contratación de Metroplús S.A. se reunió una (01) vez a la semana, con el fin de estudiar las necesidades presentadas para su estudio y recomendar a los profesionales que de acuerdo a su idoneidad, conformarían los comités evaluadores de cada procesos, de acuerdo a lo establecido en el Manual de Contratación de la Entidad. 
Con relación a normatividad con relación al proceso no se presentaron actualizaciones o nueva normatividad. 
En los procesos de los 29 contratos suscritos por la Entidad, se observaron los lineamientos establecidos en el Manual de Contratación, así como las Resoluciones que regulan la selección de contratista y el funcionamiento del comité de contratación. Además, se cumplieron los principios de la contratación estatal, garantizando la legalidad y evitando interpretaciones subjetivas de las normas citadas.
En este periodo no hay existencia de Quejas y/o denuncias por presuntos hecho de corrupción a los funcionarios de la dirección jurídica.
En mesa de trabajo con las contratistas de la secretaria general se realizo la actualización con relaciona  la identificación, evaluación de los controles y acciones del riesgo ajustándolo al manual de la política de administración de riesgos de la entidad.</t>
  </si>
  <si>
    <t xml:space="preserve">A la fecha los controles establecidos  han sido oportunos y adecuados toda vez que no se ha materializado el riesgo. Durante el año el comité de contratación de Metroplús S.A. se reunió una (01) vez a la semana, con el fin de estudiar las necesidades presentadas para su estudio y recomendar a los profesionales que de acuerdo a su idoneidad, conformarían los comités evaluadores de cada procesos, de acuerdo a lo establecido en el Manual de Contratación de la Entidad. 
Con relación a normatividad con relación al proceso no se presentaron actualizaciones o nueva normatividad. 
En los procesos de los 31 contratos suscritos por la Entidad durante el año 2024 se observaron los lineamientos establecidos en el Manual de Contratación, así como las Resoluciones que regulan la selección de contratistas y el funcionamiento del comité de contratación. Además, se cumplieron los principios de la contratación estatal, garantizando la legalidad y evitando interpretaciones subjetivas de las normas citadas. Se designó un comité evaluador para cada uno de los 31 procesos adelantados, comité que velo por la verificación de cumplimiento de requisitos de los posibles proveedores. Así mismo la información de la etapa contractual de todos los procesos fue publicada en la plataforma de Seco II. 
En este periodo no hay existencia de Quejas y/o denuncias por presuntos hecho de corrupción a los funcionarios de la dirección jurídica.
</t>
  </si>
  <si>
    <t>Incipientes mediadas de seguridad de la entidad.</t>
  </si>
  <si>
    <r>
      <rPr>
        <b/>
        <sz val="9"/>
        <rFont val="Arial"/>
        <family val="2"/>
      </rPr>
      <t>Mal gestión del proceso para le uso, manejo y porte de los activos de la entidad.</t>
    </r>
    <r>
      <rPr>
        <sz val="9"/>
        <rFont val="Arial"/>
        <family val="2"/>
      </rPr>
      <t xml:space="preserve">
Falencias en la seguridad.
</t>
    </r>
  </si>
  <si>
    <t>Hurto de activos fijos de la entidad por parte de un funcionario, contratista que sustraiga de la entidad algún activos fijo debido a falencias en la seguridad con el cual busque un beneficio propio o de un tercero.</t>
  </si>
  <si>
    <t>Pérdida de información.                                                Favorecimiento propio o a terceros Implicaciones legales a la entidad y/o entidades asociadas. 
Obstrucción en la gestión. Información errónea para la toma de decisiones.                                    Fuga de información</t>
  </si>
  <si>
    <t>Improbable 40%</t>
  </si>
  <si>
    <t xml:space="preserve">                                                                                                                 Se cuenta con Pólizas que amparan los bienes por perdida o robo.                                                                       </t>
  </si>
  <si>
    <t>Se cuenta con un protocolo donde se establece el uso y tratamiento de los equipos y la salida de los mismos.                                                                Para quien no siga los protocolos de la entidad, debe realizar la reposición del bien de su propio pecunio</t>
  </si>
  <si>
    <t>Dirección Administrativa - Profesional Gestión TIC y Servicios Administrativos</t>
  </si>
  <si>
    <t xml:space="preserve">Realizar correos masivos a los servidores públicos sobre el uso y responsabilidad de los bienes asignados.   
Verificar la existencia de Quejas y/o denuncias por presuntos hecho de corrupción.
Mantener actualizado el inventario de los servidores públicos.   </t>
  </si>
  <si>
    <t>Dirección Administrativa - Profesional Gestión TIC</t>
  </si>
  <si>
    <t xml:space="preserve">
En seguimiento y monitoreo al primer cuatrimestre del periodo 2024,  a la fecha no se a materializado el riesgo.
A la fecha no se evidencia el ingreso o registro de quejas o denuncias a funcionarios por presuntos hechos de corrupción.</t>
  </si>
  <si>
    <t xml:space="preserve">
para el Segundo cuatrimestre no se ha materializado el riesgo ya que los controles han sido efectivos.
A la fecha no se evidencia el ingreso o registro de quejas o denuncias a funcionarios por presuntos hechos de corrupción.
Se cuenta con un inventario actualizado uy se han realizado las debidas solicitudes para el retiro de Equipos de acuerdo con el protocolo
En mesa de trabajo del 9 de septiembre se realizo la debida identificación y evaluación de los controles de acuerdo con el manual de la policía de gestión de riesgos de la entidad.</t>
  </si>
  <si>
    <t xml:space="preserve">
Para el tercer y ultimo cuatrimestre del 2024 no se ha materializado el riesgo ya que los controles han sido efectivos.
con corte a Diciembre de 2024 no se evidenciaron quejas o denuncias a funcionarios de la entidad por presuntos hechos de corrupción.
con Relación a los inventarios, estos se encuentran actualizados  se han realizado las debidas solicitudes para el retiro de Equipos de acuerdo con el protocolo.
Se han enviado correos masivos a los servidores públicos y contratistas sobre el uso y responsabilidad de los bienes asignados.</t>
  </si>
  <si>
    <t>Manipulación de la información confidencial o privada de la entidad, por parte del personal del proveedor o profesional TIC.</t>
  </si>
  <si>
    <r>
      <rPr>
        <b/>
        <sz val="9"/>
        <rFont val="Arial"/>
        <family val="2"/>
      </rPr>
      <t>Ausencia de controles en el acceso de la información de carácter confidencial que sea divulgado  parte del personal del proveedor o profesional TIC.</t>
    </r>
    <r>
      <rPr>
        <sz val="9"/>
        <rFont val="Arial"/>
        <family val="2"/>
      </rPr>
      <t xml:space="preserve">
</t>
    </r>
  </si>
  <si>
    <t>Exposición o manipulación de información confidencial o privada de la entidad por parte del proveedor o personal TIC, para favorecer un tercero o a nombre propio.</t>
  </si>
  <si>
    <t xml:space="preserve">1. Exposición de información clasificada o reservada de la entidad.
2. Posibles sanciones por parte de los organismos de control.  
3. Perdida de credibilidad en la entidad.
4. Pérdida de imagen y credibilidad institucional.
                      </t>
  </si>
  <si>
    <t xml:space="preserve">1. El supervisor del contrato, revisa el cumplimiento de los requerimientos contractuales y confidencialidad sobre el manejo de la información de la entidad.
</t>
  </si>
  <si>
    <t xml:space="preserve">
2. El profesional universitario TIC, de acuerdo con las políticas de seguridad y confidencialidad, realiza la creación y/o habilitación y a su vez la des habilitación de las credenciales o acceso a la información de la entidad.</t>
  </si>
  <si>
    <t xml:space="preserve">Los supervisores de los contratos solicitan vía correo electrónico al Profesional Universitario- Gestión de TIC y de Servicios Administrativos los equipos y accesos para los apoyos profesionales de cuerdo al área y las funciones a desempeñar.
Realizar campañas de sensibilización de Seguridad de la información para servidores de Metroplús S.A., y contratistas </t>
  </si>
  <si>
    <t xml:space="preserve">Se realiza seguimiento al primer periodo enero- abril de 2024,  Los controles y acciones han sido efectivos por lo que el riesgo no se ha materializado,  
El profesional universitario TIC capacita a personal que ingreso nuevo a la entidad   en temas de uso y manejo de la información , adicional se cuenta con  una póliza de   contrato N. 001 de 2024, con el proveedor  Calderón Cardona S,A.S , quienes tienen el contrato de Reinting e Instalación de la Infraestructura Tecnológica de Metroplús S.A
</t>
  </si>
  <si>
    <t xml:space="preserve">Durante este periodo se han realizado capacitación a personal interno nuevo y de apoyo a la gestión.
Los supervisores de los contratos revisan la revisa el cumplimiento de los requerimientos contractuales y confidencialidad sobre el manejo de la información de la entidad.
El profesional universitario TIC, a recepcionado por parte de los supervisores de los contratos o personal directivo las solicitudes de acceso a las información  y a su vez la deshabilitación de las credenciales o acceso a la información de la entidad de acuerdo con las funciones a desempeñar.
A la fecha no se ha materializado el riesgo,
En mesa de trabajo con la secretaria general del 9 de septiembre se realiza el análisis y actualización del riesgos de acuerdo con la política de administración del riesgo y se realizan ajustes de redacción de controles y acciones. </t>
  </si>
  <si>
    <t>Para el ultimo seguimiento de la vigencia 2024 no se evidencia la materialización del riesgo, con relación a las acciones y controles establecidos para la mitigación del mismo se han realizado capacitación a personal interno nuevo y de apoyo a la gestión.
Los supervisores de los contratos revisan el cumplimiento de los requerimientos contractuales y confidencialidad sobre el manejo de la información de la entidad, como consta en los informes de supervisión en cada mes.
El profesional universitario TIC, a recepcionado por parte de los supervisores de los contratos o personal directivo las solicitudes de acceso a las información  y a su vez la deshabilitación de las credenciales o acceso a la información de la entidad de acuerdo con las funciones a desempeñar.</t>
  </si>
  <si>
    <t xml:space="preserve">Falta de independencia </t>
  </si>
  <si>
    <t>Generación de informes de auditoria que favorezcan en sus resultados a personas.</t>
  </si>
  <si>
    <t>Falta de independencia en la generación de informes de auditoria por parte de funcionarios de la Coordinación de Control Interno para el favorecimiento de  un tercero o a nombre propio.</t>
  </si>
  <si>
    <t>Sanciones administrativas, disciplinarias, fiscales y penales</t>
  </si>
  <si>
    <t>Fortalecer la cultura del Autocontrol. 
Fortalecer la cultura de la autorregulación.
Establecer los niveles de responsabilidad, autoridad y comunicación de los niveles directivos.</t>
  </si>
  <si>
    <t xml:space="preserve">Realizar auditorias internas de acuerdo con el plan de auditorias.
Realizar acciones encaminadas en fortalecer la cultura de autocontrol y de autorregulación
Socializar los informes de las auditorias internas en los comités directivos.
</t>
  </si>
  <si>
    <t>Durante el primer cuatrimestre no se adelantó ninguna auditoría, por lo tanto no se presentó ningún riego de posible favorecimiento en los resultados de las auditorías.</t>
  </si>
  <si>
    <t>Durante el segundo cuatrimestre se adelantó la Auditoría al proceso de Sentencias, laudos y conciliaciones, sin que se hubiese presentado ninguna novedad en cuanto al riesgo identificado.</t>
  </si>
  <si>
    <t>Durante el tercer cuatrimestre se adelantaron sus Auditorías:
1) Auditoría al contrato N° 01 de 2024 - Calderón Cardona
2) Auditoría al proceso de liquidación de nómina
3) Auditoría al Plan de comunicaciones
Sin que se hubiese presentado ninguna novedad en cuanto al riesgo identificado.</t>
  </si>
  <si>
    <t>Manipulación o uso inadecuado de la información</t>
  </si>
  <si>
    <t>Manipulación o uso inadecuado de la información por parte de un funcionario o contratista adscritos en la entidad por la falta de controles.</t>
  </si>
  <si>
    <t>Manipulación o uso inadecuado de información privilegiada por parte de un funcionario o contratista de la entidad que busque obtener alguna dádiva o beneficio a nombre propio o de un tercero.</t>
  </si>
  <si>
    <t xml:space="preserve">Pérdida de imagen y credibilidad institucional.
Detrimento Patrimonial.
Investigaciones disciplinarias,
investigaciones internas.
Sanciones de tipo económicas o administrativas por entes de control sobre posibles hechos de corrupción.
</t>
  </si>
  <si>
    <t>No aplican controles.</t>
  </si>
  <si>
    <t>Dirección Administrativa Comunicaciones Gerencia Secretaria General</t>
  </si>
  <si>
    <t>Socializar el Código de integridad al interior de la entidad.
Verificar la existencia de Quejas y/o denuncias por presuntos hecho de corrupción.</t>
  </si>
  <si>
    <t>Dirección administrativa</t>
  </si>
  <si>
    <t>Se realiza seguimiento al riesgo  de corrupción, " Búsqueda de un beneficio económico propio o de un tercero" durante la vigencia actual de enero a abril, evidenciándose no se han presentado o detectado casos de corrupción de este nivel, adicional se hace seguimiento y monitoreo evitando así la materialización de el mismo.</t>
  </si>
  <si>
    <t>El riesgo no se materializo durante este periodo, a la fecha no se cuenta con quejas o denuncias a funcionarios públicos por presuntos actos de corrupción.</t>
  </si>
  <si>
    <t>En mesa de trabajo con la secretaria general del 9 de septiembre se realiza el análisis y revisión del riesgo de acuerdo con la política de administración del riesgo evidenciando que no se continuara con la gestión del mismo, toda vez que este riesgo ya se encuentra identificado en el proceso de "Gestión de la contratación" con el riesgo de "celebración de contrato sin el cumplimiento de requisitos" adicional se cuenta con un contrato de arrendamiento de equipos tecnológicos  contrato 001  de 2024 con el proveedor CALDERON CARDONA S.A.S.</t>
  </si>
  <si>
    <t xml:space="preserve">Desactualización de la política de gestión de Riesgos de acuerdo con los lineamientos dados por la función pública.
</t>
  </si>
  <si>
    <t>Desactualización de la política de gestión de Riesgos de acuerdo con los lineamientos dados por la función pública.</t>
  </si>
  <si>
    <t>Mala calificación del FURAG o hallazgos por entes reguladores debido a la Desactualización de la política de gestión de Riesgos de acuerdo con los lineamientos dados por la función pública con el fin de recibir o solicitar dadiva a nombre propio o de un tercero debido a
Para el año 2025 no se continuara con su seguimiento en esta matriz toda vez que no es un riesgo de corrupción.</t>
  </si>
  <si>
    <t>Posible 60%</t>
  </si>
  <si>
    <t>Disponer permanentemente de canales de comunicación donde se recepciones denuncias o quejas por posibles casos de corrupción.
Manual de Política de Riesgos</t>
  </si>
  <si>
    <t>Gerencia Secretaria General 
Jurídica
Control Interno Comunicaciones</t>
  </si>
  <si>
    <t>Fortalecer por los diferentes medios de denuncias de la Entidad. 
Actualizar el manual de la política de riesgos de acuerdo a los lineamientos de la función publica y socializarlo.
Actualizar el proceso de las PQRSD. 
Agregar en la página web de la entidad la línea ética.
Verificar la existencia de Quejas y/o denuncias por presuntos hecho de corrupción.</t>
  </si>
  <si>
    <t>Actualización de la política  de gestión de riesgos, de acuerdo a los lineamientos   de la Gestión Publica para Metroplús, aprobada su actualización mediante resolución  202340505 el día 05 de octubre de 2023 y con la que se trabaja todos los  seguimientos y controles a las matrices de riesgos para la vigencia 2024. Así mismo se actualizan los riesgos de corrupción de la  vigencia enero - abril de 2024,  de acuerdo alineamientos.</t>
  </si>
  <si>
    <t>Luego de realizar un análisis del riesgo se identifica que no es un riesgos de corrupción si no de procesos, es así como se traslada el riesgo a la matriz de riesgos de procesos y no se continuara el seguimiento del mismo en esta matriz.</t>
  </si>
  <si>
    <t>En mesa de trabajo con la secretaria general del 9 de septiembre se realiza el análisis y revisión del riesgo de acuerdo con la política de administración del riesgo evidenciando que no se continuara con la gestión del mismo, toda vez que este riesgo ya se encuentra identificado en el proceso de "gestión documental" con el riesgo de "Uso o manipulación indebida de la información" adicional en el riesgo N° 3 "Manipulación de la información confidencial o privada de la entidad" ya se trata el riesgo con relación a la protección de la información digital.</t>
  </si>
  <si>
    <t xml:space="preserve">Uso inadecuado de la imagen institucional. </t>
  </si>
  <si>
    <t>Uso inadecuado de la imagen institucional para afectar la entidad difundiendo información incompleta o errónea</t>
  </si>
  <si>
    <t>Uso indebido o manipulación de la información e imagen institucional exponiendo información incompleta, errónea por parte de personal interno que busque un beneficio propio o de una tercero.</t>
  </si>
  <si>
    <t>Actualizar el procedimiento de las políticas para la divulgación de la información.
 Realizar campañas de socialización del código de integridad a funcionarios y contratistas.
Verificar la existencia de Quejas y/o denuncias por presuntos hecho de corrupción.</t>
  </si>
  <si>
    <t xml:space="preserve">Las políticas de divulgación de la información se encuentran publicadas en la sección Transparencia del sitio web.                                                                                     A la fecha no se evidencia el ingreso o registro de quejas o denuncias a funcionarios por presuntos hechos de corrupción.
Durante el primer cuatrimestre no se realizaron capacitaciones o socializaciones sobre el código de integridad. Se trabajaron otras campañas y el Código de Integridad está programado para el segundo cuatrimestre. </t>
  </si>
  <si>
    <t>Las políticas de divulgación de la información se encuentran publicadas en la sección Transparencia del sitio web.                                                                                     A la fecha no se evidencia el ingreso o registro de quejas o denuncias a funcionarios por presuntos hechos de corrupción.
En mesa de trabajo con la secretaria general del 13 de septiembre se realiza el análisis y revisión del riesgo de acuerdo con la política de administración del riesgo donde se ajusta su identificación y descripción.</t>
  </si>
  <si>
    <r>
      <t>Para el ultimo cuatrimestre del 2024, no se evidencio la materialización del riesgo, y se han desarrollado las acciones planteadas para la mitigación del mismo asi;
- Las políticas de divulgación de la información se encuentran publicadas en la sección Transparencia del sitio web.
- A la fecha no se evidencia el ingreso o registro de quejas o denuncias a funcionarios por presuntos hechos de corrupción.
 - se desarrollaron Realizar campañas de socialización del código de integridad a funcionarios y contratistas.</t>
    </r>
    <r>
      <rPr>
        <sz val="9"/>
        <color rgb="FFC00000"/>
        <rFont val="Arial"/>
        <family val="2"/>
      </rPr>
      <t xml:space="preserve">
</t>
    </r>
  </si>
  <si>
    <t>No publicación u omisión en la publicación de los procesos de selección y de contratación de acuerdo con si tipología.</t>
  </si>
  <si>
    <t>El servidor público encargado de adelantar el proceso de contratación manipula la información en la etapa precontractual para beneficio propio o de un tercero</t>
  </si>
  <si>
    <t xml:space="preserve">Manipulación de información en el proceso de la Celebración contratos sin el cumplimiento de requisitos de los contratistas u oferentes por parte de los funcionarios del área jurídica para el favorecimiento de un tercero o el recibimiento de dadivas a nombre propio
                 </t>
  </si>
  <si>
    <t>Pérdida de imagen y credibilidad institucional. 
Investigaciones disciplinarias,
investigaciones internas.
Sanciones de tipo económicas o administrativas por entes de control sobre posibles hechos de corrupción.
Detrimento Patrimonial.</t>
  </si>
  <si>
    <t xml:space="preserve">La entidad cuenta con un manual de contratación y su reglamento donde estipula que El comité de contratación se reúne 1 vez por semana en donde señalizan las necesidades y viabilidad de los contratos, adicional se realiza seguimiento a la ejecución de los mismo. 
</t>
  </si>
  <si>
    <t xml:space="preserve">Dirección Jurídica y Apoderados Judiciales </t>
  </si>
  <si>
    <t>Capacitar a funcionarios que hacen parte de los comité evaluador sobre temas de código de integridad y código disciplinario
Verificar la existencia de Quejas y/o denuncias por presuntos hecho de corrupción.
Los funcionarios que hacen parte del comité de  evaluador revisan antes de la celebración del contrato,  las listas de chequeo de cumplimiento de requisitos  para cada modalidad de contracción, en caso de presentarse algún faltante en la documentación, solicitan al profesional encargado del proceso, el cumplimiento de los requisitos.
Es invitado a los comités e contratación y conciliación el coordinador de control interno así mismo se le comparte el cronograma de la etapa del proceso para su conocimiento y acompañamiento en los comités.</t>
  </si>
  <si>
    <t>Realizando seguimiento a  este riesgos , se determina q que durante el cuatrimestre ,  las auditorías realizadas a los procesos no se evidencian ni se identifica manipulación alguna al proceso, además se vienen realizando recomendaciones a los  supervisores, de velar por que la información de los procesos contractuales se encuentre debidamente publicada en la plataforma del Seco , durante este cuatrimestre todos los procesos contractuales que adelanto la entidad se encuentran publicados en la plataforma. La entidad publico en debida forma el plan anual de adquisiciones  con el fin de que los posibles proveedores conocieran las necesidades de la entidad.</t>
  </si>
  <si>
    <t>Durante el periodo se realizaron los comités de contratación de acuerdo con estipulado en el manual de contratación y se ha contado con la presencia del coordinador de control interno.
En este periodo, se celebraron seis (06) contratos, cuyos procesos de contratación se adelantaron de conformidad con lo establecido en el Manual de Contratación de Metroplús S.A., y las resoluciones que regulan el Comité de Contratación, la selección de contratistas, el comité evaluador. Todos los procedimientos y requisitos fueron cumplidos y se realizaron  de acuerdo con la modalidad de contratación aplicable según la cuantía y objeto, además, se encuentran debidamente publicados en el SECOP.
A la fecha no se cuenta con procesos disciplinarios o investigaciones por presuntos hechos de corrupción a funcionarios de la secretaria jurídica.
En mesas de trabajo con la secretaria general se identifica el riesgo, este es reemplazado por el riesgo de la "no publicación de los documentos contractuales" el cual no se considera continuar con su gestión, como evidencia de esto se cuenta con el acta de reunión del día 9 de septiembre.</t>
  </si>
  <si>
    <t>El comité evaluador asignado a cada proceso realizó la verificación de la totalidad de documentos y requisitos establecidos en el Manual de Contratación, estudios previos requeridos para cada proceso contractual. Dicha verificación consigna en los expedientes contractuales.
Durante el cuatrimestre se adelantaron los procesos de contratación de 2 invitaciones privadas de única oferta No. 30 y 31  de 2024, los cuales se adelantaron de conformidad con lo establecido en el Manual de Contratación de Metroplús S.A., y las resoluciones que regulan el Comité de Contratación, la selección de contratistas, el comité evaluador. Todos los procedimientos y requisitos fueron cumplidos y se realizaron  de acuerdo con la modalidad de contratación aplicable según la cuantía y objeto, además, se encuentran debidamente publicados en el SECOP.
A la fecha no se cuenta con procesos disciplinarios o investigaciones por presuntos hechos de corrupción a funcionarios de la secretaria jurídica.</t>
  </si>
  <si>
    <t>Uso indebido o Manipulación de la información contable o financiera</t>
  </si>
  <si>
    <r>
      <rPr>
        <b/>
        <sz val="9"/>
        <rFont val="Arial"/>
        <family val="2"/>
      </rPr>
      <t>Manipulación de la información contable o financiera debido al desconocimiento del proceso.</t>
    </r>
    <r>
      <rPr>
        <sz val="9"/>
        <rFont val="Arial"/>
        <family val="2"/>
      </rPr>
      <t xml:space="preserve">
</t>
    </r>
  </si>
  <si>
    <t xml:space="preserve">Uso indebido o manipulación de información confidencial o privada de la entidad (contable y financiera) por parte de los funcionarios de la Dirección financiera para favorecer intereses particulares (un tercero) o ha nombre propio 
</t>
  </si>
  <si>
    <t xml:space="preserve">Sanciones e inhabilidades por las entidades de control 
Detrimento patrimonial.
Afectación reputacional.
</t>
  </si>
  <si>
    <t>Una vez sea radicado un documento a pagar, el profesional del área de presupuesto realiza la liquidación presupuestal, luego el profesional de contabilidad realiza la causación de la información y se envía a tesorería, la tesorera recepción la información la cual es verificada con relación a los soportes, montos y las cuentas por pagar, posteriormente se procede a realizar el pago interno o por fiducia.</t>
  </si>
  <si>
    <t>En la parte de inversión, se cuenta con un convenio de cofinanciación por el cual se pagan las cuentas asociadas al convenio quienes revisan los soportes (fuentes) para el respectivo pago.</t>
  </si>
  <si>
    <t>Director Financiero</t>
  </si>
  <si>
    <t>La dirección financiera realiza revisión periódica de la información relacionada con pagos a contratistas, empresas o personas jurídicas previos al pago se realiza seguimiento permanente a consecutivos y cronología de fechas de todas las transacciones contables y financieras, de forma tal que se pueda tener  control de cada una de ellas y de esta forma  evitar cualquier tipo de manipulación.
Fortalecer la autogestión y el autocontrol del proceso financiero.
Mejorar la herramienta informática contable. 
Verificar la existencia de Quejas y/o denuncias por presuntos hecho de corrupción.</t>
  </si>
  <si>
    <t>Dirección Financiera</t>
  </si>
  <si>
    <t>Realizando seguimiento al primer cuatrimestre de la vigencia  enero - abril de 2024, se determina que  no se existen  denuncias ni procesos contra funcionarios de la entidad por presuntos actos de manipulación de información confidencial, adicional se realizan informes de consecutivos  de las transacciones contables y financieras  del periodo evaluado.</t>
  </si>
  <si>
    <t xml:space="preserve">Se han realizado comités primarios en donde se analiza el proceso financiero y se identifican oportunidades de mejora, con relación a la herramienta informativa se realizo la contratación de un profesional para el soporte y mejora del aplicativo OFIMA, y capacitación del personal interno de la entidad.
No se recibieron Quejas y/o denuncias por presuntos hecho de corrupción.
A la fecha el Riesgo no se materializo, se analizaron y ajustaron en mesa de trabajo con las contratistas de la Secretaria general la identificación, controles y acciones para la mitigación del riesgo.
</t>
  </si>
  <si>
    <t xml:space="preserve">Con corte al ultimo cuatrimestre de la vigencia no se ha evidenciado la materialización del riesgo, durante toda la vigencia 2024 
No se recibieron Quejas y/o denuncias por presuntos hecho de corrupción a los funcionarios adscritos a la Dirección Financiera.
con relación a los controles y las acciones establecidas han continuado realizado comités primarios en donde se analiza el proceso financiero y se identifican oportunidades de mejora, con relación a la herramienta informativa se realizo la contratación de un profesional para el soporte y mejora del aplicativo OFIMA, y se realiza capacitación del personal interno de la entidad.
</t>
  </si>
  <si>
    <t>Viabilizarían y/o manipulación de información de obra por parte de funcionarios.</t>
  </si>
  <si>
    <t>Intención por parte de los servidores públicos, de viabilizar y manipular la información de obra para favorecer intereses particulares a cambio de beneficios personales.</t>
  </si>
  <si>
    <t>Intención en la viabilizarían y manipulación de información de obra por parte de funcionarios de la Dirección Infraestructura y transporte para favorecer intereses particulares (un tercero) o ha nombre propio.</t>
  </si>
  <si>
    <t>Pérdida de imagen y credibilidad institucional. Investigaciones disciplinarias,
investigaciones internas.
Posibles sobrecostos y detrimento patrimonial Investigaciones de los entes de control.
Pérdida de credibilidad institucional.</t>
  </si>
  <si>
    <t>En comités directivos se exponen los criterios establecidos antes de la viabilizarían de contratos.</t>
  </si>
  <si>
    <t>Realizar la planificación del sistema
conforme a los criterios técnicos asociados a la implementación de alternativas viables desde la movilidad y atención al usuario.
Verificar la existencia de Quejas y/o denuncias por presuntos hecho de corrupción.</t>
  </si>
  <si>
    <t>Dirección  infraestructura y Transporte</t>
  </si>
  <si>
    <t>Desde la Dirección de Infraestructura y transporte  se continúan  con los   comités primarios ,  en los cuales se revisan temas de interés de la dependencia , incluido el seguimiento a los riesgos  de beneficiar a terceros y personas naturales, este seguimiento se realiza con la idea de monitorear y  prevenir la materialización de estos.</t>
  </si>
  <si>
    <t>En mesa de trabajo el día 12 de septiembre con la secretaria general se realizo la debida identificación y ajustes al riesgo de acuerdo con el manual de la política de administración del riesgo. como evidencia se cuenta con el acta.</t>
  </si>
  <si>
    <t xml:space="preserve">Desde la Dirección de Infraestructura y Transporte, se sigue trabajando en los comités fundamentales, donde se analizan temas de interés para la dependencia, incluyendo el monitoreo de riesgos que podrían perjudicar a terceros y personas particulares. Este proceso se realiza con el fin de supervisar y evitar que dichos riesgos se materialicen.
</t>
  </si>
  <si>
    <t>Ocultamiento, sustracción o perdida de documentos.</t>
  </si>
  <si>
    <t xml:space="preserve">búsqueda de un beneficio propio o de un tercero en la Manipulación  de la Información de las Caracterizaciones, unidades sociales de base, actas de vecindad.
</t>
  </si>
  <si>
    <t>Manipulación de información de carácter confidencial sobre las Caracterizaciones, unidades sociales de base, actas de vecindad, por parte del profesional del área social que genere la posibilidad de recibir o solicitar dadiva a nombre propio o de un tercero.</t>
  </si>
  <si>
    <t xml:space="preserve">Pérdida de imagen y credibilidad institucional. Investigaciones disciplinarias,
investigaciones internas.
Posibles sobrecostos y detrimento patrimonial
Investigaciones de los entes de control.
</t>
  </si>
  <si>
    <t>Se cuenta con el Manual de Gestión Social en donde se estipula el paso a paso de la realización de las caracterizaciones y actas de vecindad y su debido conservación.
Se cuenta con el Aplicativo Documental (QF Document) en donde se conserva la información que ingresa a la entidad.</t>
  </si>
  <si>
    <t>Dirección de Gestión Social y Mercadeo.
Secretaria General.</t>
  </si>
  <si>
    <t xml:space="preserve">La profesional de gestión social, supervisa a los contratistas de obra (unidades sociales) quienes elaboran las actas de vecindad y caracterizaciones, para que estas cumplan con los requisitos y buen manejo del proceso y sus formatos.
El profesional de gestión social una vez revisada las carpetas con la información de las unidades sociales, posteriormente las aprueba y la entrega al CAD para se custodia.
Verificar la existencia de Quejas y/o denuncias por presuntos hecho de corrupción.
</t>
  </si>
  <si>
    <t>Dirección de Gestión Social y Mercadeo.</t>
  </si>
  <si>
    <t>Custodia de la información entregada por las Unidades Sociales a través del Sistema QFDocument y al CAD (centro administrativo documental)</t>
  </si>
  <si>
    <t>A la fecha Los controles establecidos han sido efectivos por lo que no se requiere de su actualización o ajuste toda vez que el riesgo no se materializo. Adicional durante este periodo se han supervisado la elaboración de las actas de vecindad  por parte del contratistas a las unidades sociales de los proyectos 4A fase 1B del municipio de Itagüí y de Cuencas de Medellín.
A la fecha no han ingresado PQRD por presuntos actos de a corrupción de funcionarios o contratistas de los proyectos o de la entidad.
En mesa de trabajo el día 11 de septiembre con la secretaria general se realizo la debida identificación y ajustes al riesgo de acuerdo con el manual de la política de administración del riesgo. como evidencia se cuenta con el acta.</t>
  </si>
  <si>
    <t xml:space="preserve">Para este seguimiento los controles establecidos han sido efectivos por lo que no se requiere actualización  o ajuste. El riesgo no se ha materializado. Se ha supervisado la elaboración de actas de cierre de vecindad del proyecto que se encontraba en ejecución cuencas Medellín que al momento se encuentran en proceso de cierre.
a la fecha , no han ingresado PQRSD por presuntos actos de corrupción de funcionarios o contratistas de los proyectos o de la entidad. </t>
  </si>
  <si>
    <t>Uso o manipulación indebida de la información con reserva legal</t>
  </si>
  <si>
    <t>Manipulación indebida de la información con reserva legal, para el beneficio propio o de un tercero.</t>
  </si>
  <si>
    <t>Uso o manipulación indebida de la información con reserva legal de funcionarios o contratistas de la entidad por parte de funcionarios de Gestión Documental que beneficie a un tercero o en búsqueda de un beneficio propio.</t>
  </si>
  <si>
    <t>Todo documento ingresa por los canales de recepción de documentos (ventanilla única de correspondencia y carpetas de recepción de las diferentes dependencias), con su debido registro documental radicado en el gestor documental.</t>
  </si>
  <si>
    <t xml:space="preserve">
Realiza capacitación a los funcionarios de las diferentes dependencias en el manejo correcto del gestor documental.
Capacitar a funcionarios que hacen parte de los comité evaluador sobre temas de código de integridad.
Verificar la existencia de Quejas y/o denuncias por presuntos hecho de corrupción.</t>
  </si>
  <si>
    <t>Durante el seguimiento a la vigencia enero a abril de 20224 se han realizado capacitaciones y se han generado algunas restricciones de acceso a la información de la entidad, todo encaminado a tener mayor control sobre información netamente privada o reservada. La demás información abierta a funcionarios y contratistas se encuentra en las rutas asignadas por la entidad.</t>
  </si>
  <si>
    <t>En esa de trabajo con la secretaria general se realiza la debida identificación y valoración del riesgo de acuerdo con el manual de la política de gestión de riesgos.</t>
  </si>
  <si>
    <t>Para el ultimo seguimiento de la vigencia se realizo el reglamento interno de archivo le cual se encuentra pendiente de aprobación por parte del secretario general, adicional se continua con las capacitaciones al personal nuevo que ingresa a la entidad sobre la gestión de la información privada o reservada.
se realiza la difusión de mensajes personalizados sobre el manejo de la información de la entidad.
A la fecha no se ha materializado el riesgo.</t>
  </si>
  <si>
    <t>Inadecuada gestión de las PQRSD (silencio administrativo) u ocultamiento de las QRD</t>
  </si>
  <si>
    <r>
      <rPr>
        <b/>
        <sz val="9"/>
        <rFont val="Arial"/>
        <family val="2"/>
      </rPr>
      <t>Ocultamiento de la información para búsqueda de una beneficio propio o privado.</t>
    </r>
    <r>
      <rPr>
        <sz val="9"/>
        <rFont val="Arial"/>
        <family val="2"/>
      </rPr>
      <t xml:space="preserve">
Desconocimiento del proceso por parte del funcionario responsable</t>
    </r>
  </si>
  <si>
    <t>Inadecuada gestión de las PQRSD (silencio administrativo) u ocultamiento de las QRD que ingresan a la entidad por presuntos actos de corrupción por parte de funcionarios de la Dirección de Gestión Social para favorecer a terceros o en busca de un beneficio propio.</t>
  </si>
  <si>
    <t xml:space="preserve">Se cuenta con el procedimiento e instructivo de PQRSD. En le cual se encuentran estipulados el paso a paso de la gestión de las PQRSD y las responsabilidades frente a los mismos. 
</t>
  </si>
  <si>
    <t xml:space="preserve">
El Profesional de gestión social es el responsable de la recepción, verificación y control de las PQRSD, que ingresan por los diferentes canales; virtual (correo electrónico, pagina web y redes sociales), telefónico (línea habilitada 210 70 00 ext. 313, físicas (radicación en la unidad de correspondencia), presenciales (verbales).</t>
  </si>
  <si>
    <t>Detective</t>
  </si>
  <si>
    <t xml:space="preserve">Dirección de Gestión Social </t>
  </si>
  <si>
    <t>Realizar informe de seguimiento mensual a las PQRDS  
Verificar la existencia de Quejas y/o denuncias por presuntos hecho de corrupción.
El director de Gestión social revisa y verifica el contenido de las respuestas de las PQRDS antes de ser envidas.</t>
  </si>
  <si>
    <t>Custodia de la información entregada por las Unidades Sociales a través del Sistema QFDocument y la Oficina de Gestión Documental.
Adicionalmente, las respuestas emitidas contienen un procedimiento de elaboración, revisión y aprobación, que da cuenta de la verificación de la información entregada a la comunidad.
Finalmente, se hace seguimiento permanente a los tiempos de vencimiento de las PQRS, con el fin de evitar una comunicación inoportuna que implique consecuencias jurídicas a la Entidad.</t>
  </si>
  <si>
    <t xml:space="preserve">A la fecha los controles establecidos  han sido oportunos y adecuados toda vez que no se ha materializado el riesgo, adicional se reunió se ha realizado los informes de los meses de mayo a agosto en donde se evidencia el total de ingreso de PQRSD y su debida clasificaciones. 
A la fecha no han ingresado PQRD por presuntos actos de a corrupción 
.
En mesa de trabajo el día 11 de septiembre con la secretaria general se realizo la debida identificación y ajustes al riesgo de acuerdo con el manual de la política de administración del riesgo. como evidencia se cuenta con el acta.
</t>
  </si>
  <si>
    <t>A la fecha los controles establecidos  han sido oportunos y adecuados toda vez que no se ha materializado el riesgo, adicional se reunió se ha realizado los informes de los meses de mayo a agosto en donde se evidencia el total de ingreso de PQRSD y su debida clasificaciones.</t>
  </si>
  <si>
    <t>Uso y/o y custodia inadecuada de la documentación contractual por parte del funcionario encargado del proceso.</t>
  </si>
  <si>
    <t xml:space="preserve">Manipulación de información o documentación  del proceso contractual para favorecer a nombre propio o de un tercero. </t>
  </si>
  <si>
    <t>Manipulación de información o documentación del proceso contractual por parte de funcionarios de la Dirección Infraestructura y transporte que beneficie a un particular o en busca de un beneficio propio.</t>
  </si>
  <si>
    <t>Verificación de la información aportada por los proveedores, y validación del cumplimiento de los requisitos establecidos por parte del profesional técnico que hace parte del Comité Evaluador.</t>
  </si>
  <si>
    <t>El Director de Infraestructura coordinará con el Área de Recursos Humanos y la Dirección Jurídica la realización de las capacitaciones. 
Aplicar adecuadamente el Manual de Contratación de la Entidad y hacer uso de las herramientas disponibles en Colombia Compra Eficiente sobre los requerimientos para la contratación de consultores y obras civiles.
Verificar la existencia de Quejas y/o denuncias por presuntos hecho de corrupción.</t>
  </si>
  <si>
    <t>Dirección Infraestructura</t>
  </si>
  <si>
    <t>En la actualización , seguimiento y monitoreo del riesgo del primer cuatrimestre del periodo 2024 , se identifica   que los  proyectos licitados por la entidad  se han realizado con respecto al manual de contratación de Metroplús , así mismo por parte de los funcionarios no se ha evidenciado el mal manejo de la documentación contractual para beneficio de terceros.</t>
  </si>
  <si>
    <t>Durante este periodo se identifica que los  proyectos licitados por la entidad  se han realizado con respecto al manual de contratación de Metroplús , así mismo por parte de los funcionarios no se ha evidenciado el mal manejo de la documentación contractual para beneficio de terceros.
Por lo que lo controles y acciones para mitigar el riesgo han sido efectivos y no se ha materializado en riesgo</t>
  </si>
  <si>
    <t>En este periodo, se ha observado que los proyectos licitados por la entidad se han llevado a cabo conforme al manual de contratación de Metroplús. Además, no se ha encontrado evidencia de un manejo indebido de la documentación contractual en beneficio de terceros por parte de los funcionarios.
Por lo tanto, los controles y las medidas implementadas para reducir el riesgo han sido eficaces, y no se ha materializado ningún riesgo.</t>
  </si>
  <si>
    <t>Manipulación por parte del servidor publico encargado del proceso en la estructuración de documentos precontractuales</t>
  </si>
  <si>
    <t>Manipulación por parte del servidor publico encargado del proceso en la estructuración de documentos precontractuales en beneficio propio o de un tercero.</t>
  </si>
  <si>
    <t>Contratar bienes o servicios innecesarios o inadecuados por parte de funcionarios de la Dirección Infraestructura y transporte debido a la manipulación  de la documentación de la etapa precontractual de los contratos de obra que beneficie a un particular o en busca de un beneficio propio.</t>
  </si>
  <si>
    <t>Pérdida de imagen y credibilidad institucional.
Detrimento Patrimonial.
Investigaciones disciplinarias,
investigaciones internas.
Sanciones de tipo económicas o administrativas por entes de control sobre posibles hechos de corrupción.</t>
  </si>
  <si>
    <t>se cuenta con un manual de contratación</t>
  </si>
  <si>
    <t>La dirección de infraestructura realiza seguimiento al Plan de Adquisiciones de la Dirección y confrontar los nuevos requerimientos con las necesidades propias de la Dirección y la Entidad</t>
  </si>
  <si>
    <t>Realizar revisión y actualización del plan anual de adquisiciones.
Verificar periódicamente el cumplimiento de los requisitos establecidos en el manual y proceso de adquisiciones
Verificar la existencia de Quejas y/o denuncias por presuntos hecho de corrupción.</t>
  </si>
  <si>
    <t>Durante la actualización y primer seguimiento del periodo 2024 (enero - abril) , la Dirección de Infraestructura  en la realización del  seguimiento y monitoreo al proceso de los riesgos de corrupción , durante el primer cuatrimestre del periodo 2024, la Dirección de Infraestructura y Transporte no se recibido ninguna denuncia o queja, sobre la forma de actuar de los funcionarios por hechos de corrupción.
Así mismo, el riesgo no se ha materializado para beneficio propio o terceros en los procesos de contratación, de igual forma se continua vigilando.</t>
  </si>
  <si>
    <t>La Dirección de Infraestructura y Transporte no se recibido ninguna denuncia o queja, sobre la forma de actuar de los funcionarios por hechos de corrupción.
Así mismo, el riesgo no se ha materializado para beneficio propio o terceros en los procesos de contratación, de igual forma se continua vigilando.
En mesa de trabajo con la secretaria General del 12 de septiembre se realiza la debida identificación del riesgos, la valoración de los controles  y se realizan ajustes en la descripción del mismo.</t>
  </si>
  <si>
    <t>La Dirección de Infraestructura y Transporte ha implementado un monitoreo y seguimiento efectivo, lo que ha permitido que hasta la fecha no se reciban denuncias ni quejas relacionadas con la conducta de los funcionarios en cuanto a posibles actos de corrupción o irregularidades. Además, en todos los procesos de contratación realizados, no se ha evidenciado la materialización de riesgos que pudieran haber beneficiado de manera inapropiada a los propios empleados de la entidad ni a terceros, lo que demuestra la transparencia y el cumplimiento de las normativas establecidas.</t>
  </si>
  <si>
    <t>Divulgación de información privilegiada de los proyectos en ejecución o por ejecutar</t>
  </si>
  <si>
    <t>Suministrar, alterar, quitar o manipular información reservada y/o clasificada a beneficio propio o de terceros.</t>
  </si>
  <si>
    <t>Divulgación de información privilegiada de los proyectos que se estén ejecutado o se vayan a ejecutar por parte de funcionarios o contratistas adscritos a la Dirección Infraestructura y transporte en busca de beneficio a nombre propio o de un tercero.</t>
  </si>
  <si>
    <t>Hacer seguimiento al cumplimiento de lo dispuesto por el Código de integridad de la Entidad.
Verificar la existencia de Quejas y/o denuncias por presuntos hecho de corrupción.</t>
  </si>
  <si>
    <t xml:space="preserve">A la fecha no se evidencia el ingreso o registro de quejas o denuncias a funcionarios por presuntos hechos de corrupción.
</t>
  </si>
  <si>
    <t>A la fecha no se evidencia el ingreso o registro de quejas o denuncias a funcionarios por presuntos hechos de corrupción.
En mesa de trabajo con la secretaria General del 12 de septiembre se realiza la debida identificación del riesgos y se realizan ajustes en la descripción del mismo.</t>
  </si>
  <si>
    <t>A la fecha no se evidencia el ingreso o registro de quejas o denuncias a funcionarios por presuntos hechos de corrupción.</t>
  </si>
  <si>
    <t>Manipulación de la documentación en la celebración de contratos</t>
  </si>
  <si>
    <t>Manipulación del funcionario en cargado en el proceso contractual para favorecer contratos de compra de tecnología a beneficio propio o de terceros.</t>
  </si>
  <si>
    <t>Manipulación de la documentación en la celebración de contratos por parte de la Dirección Administrativa - Profesional Gestión TIC y Servicios Administrativos en donde se generen sobrecostos en la compra de tecnología en busca de un beneficio propio o privado.</t>
  </si>
  <si>
    <t>El Líder del Programa TIC previa a la compra de Tecnología lleva el requerimiento a comité directivo para su aprobación.</t>
  </si>
  <si>
    <t>Los funcionarios que hacen parte del comité de contratación revisan antes de la celebración del contrato,  las listas de chequeo de cumplimiento de requisitos.</t>
  </si>
  <si>
    <t>Capacitar al personal de Sistemas en 
Código de integridad.
Verificar la existencia de Quejas y/o denuncias por presuntos hecho de corrupción.</t>
  </si>
  <si>
    <t>Se encuentra vigente el contrato 001  de 2024 con el proveedor CALDERON CARDONA S.A.S, donde se contrata  todo los requerimientos tecnológicos.
A la fecha no se evidencia el ingreso o registro de quejas o denuncias a funcionarios por presuntos hechos de corrupción, que permita favorecer a un particular o un tercero.  Durante el primer cuatrimestre no se celebraron contratos de compra de tecnología, ya que los equipos que utiliza la entidad son  por un contrato de renting.                      La capacitación del Código de integridad está planeada para el segundo cuatrimestre.</t>
  </si>
  <si>
    <t xml:space="preserve">Medidas inadecuadas o bajos niveles de seguridad de la información en los archivos de la entidad. </t>
  </si>
  <si>
    <t>Alteración, uso o manipulación indebida de la información física o electrónica técnica y administrativa por parte de los colaboradores de los procesos en favorecimiento propio o de un tercero</t>
  </si>
  <si>
    <t>Medidas inadecuadas o bajos niveles de seguridad de la información en los archivos de la entidad con condiciones de bajo aseguramiento del ingreso al archivo atribuibles al funcionario.  que pueda generar una alteración, uso o manipulación indebida de la información física o electrónica técnica y administrativa por parte de los colaboradores de la entidad en favorecimiento propio o de un tercero</t>
  </si>
  <si>
    <t xml:space="preserve">El encargado profesional de TIC lleva Registro y control de préstamo expedientes Digitalización de expedientes Asignación de responsables en el manejo de la información por proceso Implementación de la categorización de la información clasificada y reservada. 
</t>
  </si>
  <si>
    <t>Se Realizan Copias de seguridad de información electrónica de bases oficiales y datos específicos requeridos por las áreas Fijar cláusulas de confidencialidad y manejo de información para los funcionarios y contratistas</t>
  </si>
  <si>
    <t>Dirección Administrativa - Profesional Gestión TIC y Servicios Administrativos - Profesional CAD</t>
  </si>
  <si>
    <t>Realizar Socialización del Programa de Gestión documental - PGD Revisión aleatoria de expedientes de la entidad teniendo en cuenta FUID y la aplicación de las TRD Back up de la información digitalizada.
Socializar de La Política de Seguridad y Privacidad de la Información de Metroplús S.A. con los servidores y contratistas de la entidad.
Verificar la existencia de Quejas y/o denuncias por presuntos hecho de corrupción.</t>
  </si>
  <si>
    <t>Durante el primer seguimiento de la vigencia  enero - abril de 20224, se continua realizando copias de seguridad de información electrónica de bases oficiales y datos específicos.
A la fecha no se evidencia el ingreso o registro de quejas o denuncias a funcionarios por presuntos hechos de corrupción.                                                                                   Se realizó la socialización del Programa de Gestión documental - PGD, con el ingreso de funcionarios  nuevos.                                                                                                      Se realizó la revisión aleatoria de expedientes de la entidad, teniendo en cuenta FUID, con las áreas que tienen en su custodia los archivos de gestión.                 A la fecha no s e cuenta con presupuesto para la aplicación de las TRD.                                                             Se hizo el Back up de la información digitalizada de la entidad.                                                                                                                                Socialización de la Política de Seguridad y Privacidad de la Información de Metroplús S.A.
A la fecha no se evidencia el ingreso o registro de quejas o denuncias a funcionarios por presuntos hechos de corrupción.</t>
  </si>
  <si>
    <t>Casi seguro 100%</t>
  </si>
  <si>
    <t>CATASTROFICO</t>
  </si>
  <si>
    <t>Probable 80%</t>
  </si>
  <si>
    <t>MAYOR</t>
  </si>
  <si>
    <t>MENOR</t>
  </si>
  <si>
    <t>INSIGNIFICANTE</t>
  </si>
  <si>
    <t>Insignificante 20%</t>
  </si>
  <si>
    <t>X</t>
  </si>
  <si>
    <t>Cuenta de Zona de riesgo  residual</t>
  </si>
  <si>
    <t>moderado</t>
  </si>
  <si>
    <t>Reclasificacion</t>
  </si>
  <si>
    <t>Riesgos Fiscales</t>
  </si>
  <si>
    <t>Riesgos de Seguridad digital</t>
  </si>
  <si>
    <t>Riesgos de contratacion</t>
  </si>
  <si>
    <t>Riesgos de corrupcion</t>
  </si>
  <si>
    <t>Riesgos de procesos</t>
  </si>
  <si>
    <t>Total</t>
  </si>
  <si>
    <t>Riesgo Residual</t>
  </si>
  <si>
    <t>corrupcion</t>
  </si>
  <si>
    <t>Cuenta de Responsable</t>
  </si>
  <si>
    <t>FISCALES</t>
  </si>
  <si>
    <t>ZONA DE RIESGO INEHERENTE</t>
  </si>
  <si>
    <t xml:space="preserve">TOTAL RIESGOS </t>
  </si>
  <si>
    <t>TOTAL RIESGOS INDENTIFICADOS</t>
  </si>
  <si>
    <t>PESO PORCENTUAL</t>
  </si>
  <si>
    <t xml:space="preserve">Gestionados </t>
  </si>
  <si>
    <t>Materializados</t>
  </si>
  <si>
    <t>EFECTIVIDAD</t>
  </si>
  <si>
    <t>Contratacion</t>
  </si>
  <si>
    <t>seguridad digital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</si>
</sst>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x14ac:knownFonts="1">
    <font>
      <sz val="10"/>
      <color rgb="FF000000"/>
      <name val="Times New Roman"/>
      <charset val="204"/>
    </font>
    <font>
      <sz val="9"/>
      <name val="Arial"/>
      <family val="2"/>
    </font>
    <font>
      <b/>
      <sz val="9"/>
      <name val="Arial"/>
      <family val="2"/>
    </font>
    <font>
      <sz val="9"/>
      <color rgb="FF000000"/>
      <name val="Arial"/>
      <family val="2"/>
    </font>
    <font>
      <i/>
      <sz val="9"/>
      <name val="Arial"/>
      <family val="2"/>
    </font>
    <font>
      <b/>
      <sz val="18"/>
      <name val="Arial"/>
      <family val="2"/>
    </font>
    <font>
      <sz val="10"/>
      <name val="Arial"/>
      <family val="2"/>
    </font>
    <font>
      <sz val="10"/>
      <color rgb="FF000000"/>
      <name val="Times New Roman"/>
      <family val="1"/>
    </font>
    <font>
      <sz val="9"/>
      <color theme="1"/>
      <name val="Arial"/>
      <family val="2"/>
    </font>
    <font>
      <b/>
      <sz val="8"/>
      <name val="Arial"/>
      <family val="2"/>
    </font>
    <font>
      <b/>
      <sz val="10"/>
      <name val="Arial"/>
      <family val="2"/>
    </font>
    <font>
      <sz val="12"/>
      <name val="Calibri"/>
      <family val="2"/>
      <scheme val="minor"/>
    </font>
    <font>
      <b/>
      <sz val="12"/>
      <name val="Calibri"/>
      <family val="2"/>
      <scheme val="minor"/>
    </font>
    <font>
      <b/>
      <sz val="10"/>
      <name val="Calibri"/>
      <family val="2"/>
      <scheme val="minor"/>
    </font>
    <font>
      <b/>
      <sz val="12"/>
      <color rgb="FF000000"/>
      <name val="Calibri"/>
      <family val="2"/>
      <scheme val="minor"/>
    </font>
    <font>
      <sz val="12"/>
      <color rgb="FF000000"/>
      <name val="Calibri"/>
      <family val="2"/>
      <scheme val="minor"/>
    </font>
    <font>
      <sz val="8"/>
      <color rgb="FF000000"/>
      <name val="Calibri"/>
      <family val="2"/>
      <scheme val="minor"/>
    </font>
    <font>
      <sz val="8"/>
      <name val="Calibri"/>
      <family val="2"/>
      <scheme val="minor"/>
    </font>
    <font>
      <b/>
      <sz val="16"/>
      <color rgb="FF000000"/>
      <name val="Calibri"/>
      <family val="2"/>
      <scheme val="minor"/>
    </font>
    <font>
      <b/>
      <sz val="10"/>
      <color rgb="FF000000"/>
      <name val="Arial"/>
      <family val="2"/>
    </font>
    <font>
      <b/>
      <sz val="16"/>
      <name val="Arial"/>
      <family val="2"/>
    </font>
    <font>
      <sz val="8"/>
      <name val="Arial"/>
      <family val="2"/>
    </font>
    <font>
      <b/>
      <sz val="11"/>
      <color rgb="FF000000"/>
      <name val="Calibri"/>
      <family val="2"/>
    </font>
    <font>
      <sz val="11"/>
      <name val="Arial"/>
      <family val="2"/>
    </font>
    <font>
      <sz val="10"/>
      <name val="Times New Roman"/>
      <family val="1"/>
    </font>
    <font>
      <b/>
      <sz val="10"/>
      <name val="Times New Roman"/>
      <family val="1"/>
    </font>
    <font>
      <sz val="9"/>
      <color theme="0"/>
      <name val="Arial"/>
      <family val="2"/>
    </font>
    <font>
      <b/>
      <sz val="18"/>
      <color theme="0"/>
      <name val="Arial"/>
      <family val="2"/>
    </font>
    <font>
      <b/>
      <sz val="12"/>
      <color theme="0"/>
      <name val="Arial"/>
      <family val="2"/>
    </font>
    <font>
      <sz val="9"/>
      <color rgb="FFC00000"/>
      <name val="Arial"/>
      <family val="2"/>
    </font>
    <font>
      <sz val="9"/>
      <name val="Calibri"/>
      <family val="2"/>
      <scheme val="minor"/>
    </font>
    <font>
      <b/>
      <sz val="9"/>
      <color indexed="81"/>
      <name val="Tahoma"/>
      <family val="2"/>
    </font>
    <font>
      <sz val="9"/>
      <color indexed="81"/>
      <name val="Tahoma"/>
      <family val="2"/>
    </font>
    <font>
      <sz val="9"/>
      <color indexed="17"/>
      <name val="Tahoma"/>
      <family val="2"/>
    </font>
    <font>
      <sz val="9"/>
      <color indexed="61"/>
      <name val="Tahoma"/>
      <family val="2"/>
    </font>
    <font>
      <sz val="10"/>
      <color rgb="FF000000"/>
      <name val="Arial"/>
      <family val="2"/>
    </font>
    <font>
      <sz val="22"/>
      <color rgb="FF000000"/>
      <name val="Times New Roman"/>
      <family val="1"/>
    </font>
    <font>
      <b/>
      <sz val="10"/>
      <color rgb="FF000000"/>
      <name val="Times New Roman"/>
      <family val="1"/>
    </font>
    <font>
      <b/>
      <sz val="10"/>
      <color rgb="FFFFFFFF"/>
      <name val="Times New Roman"/>
      <family val="1"/>
    </font>
  </fonts>
  <fills count="25">
    <fill>
      <patternFill patternType="none"/>
    </fill>
    <fill>
      <patternFill patternType="gray125"/>
    </fill>
    <fill>
      <patternFill patternType="solid">
        <fgColor theme="0"/>
        <bgColor indexed="64"/>
      </patternFill>
    </fill>
    <fill>
      <patternFill patternType="solid">
        <fgColor rgb="FF00B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rgb="FFFFC000"/>
        <bgColor indexed="64"/>
      </patternFill>
    </fill>
    <fill>
      <patternFill patternType="solid">
        <fgColor rgb="FFFF0000"/>
        <bgColor indexed="64"/>
      </patternFill>
    </fill>
    <fill>
      <patternFill patternType="solid">
        <fgColor theme="4" tint="0.79998168889431442"/>
        <bgColor indexed="64"/>
      </patternFill>
    </fill>
    <fill>
      <patternFill patternType="solid">
        <fgColor rgb="FFFFFF00"/>
        <bgColor indexed="64"/>
      </patternFill>
    </fill>
    <fill>
      <patternFill patternType="solid">
        <fgColor theme="9" tint="-0.249977111117893"/>
        <bgColor indexed="64"/>
      </patternFill>
    </fill>
    <fill>
      <patternFill patternType="solid">
        <fgColor theme="9" tint="0.79998168889431442"/>
        <bgColor indexed="64"/>
      </patternFill>
    </fill>
    <fill>
      <patternFill patternType="solid">
        <fgColor rgb="FF00FA71"/>
        <bgColor indexed="64"/>
      </patternFill>
    </fill>
    <fill>
      <patternFill patternType="solid">
        <fgColor rgb="FF92D050"/>
        <bgColor indexed="64"/>
      </patternFill>
    </fill>
    <fill>
      <patternFill patternType="solid">
        <fgColor theme="8" tint="-0.249977111117893"/>
        <bgColor indexed="64"/>
      </patternFill>
    </fill>
    <fill>
      <patternFill patternType="solid">
        <fgColor theme="0" tint="-4.9989318521683403E-2"/>
        <bgColor indexed="64"/>
      </patternFill>
    </fill>
    <fill>
      <patternFill patternType="solid">
        <fgColor theme="8" tint="0.59999389629810485"/>
        <bgColor indexed="64"/>
      </patternFill>
    </fill>
    <fill>
      <patternFill patternType="solid">
        <fgColor theme="5" tint="0.39997558519241921"/>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rgb="FF009999"/>
        <bgColor indexed="64"/>
      </patternFill>
    </fill>
    <fill>
      <patternFill patternType="solid">
        <fgColor rgb="FFDDFFFF"/>
        <bgColor indexed="64"/>
      </patternFill>
    </fill>
    <fill>
      <patternFill patternType="solid">
        <fgColor theme="3" tint="0.59999389629810485"/>
        <bgColor indexed="64"/>
      </patternFill>
    </fill>
    <fill>
      <patternFill patternType="solid">
        <fgColor rgb="FFDCE6F1"/>
        <bgColor indexed="64"/>
      </patternFill>
    </fill>
  </fills>
  <borders count="4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auto="1"/>
      </left>
      <right style="thin">
        <color auto="1"/>
      </right>
      <top/>
      <bottom style="thin">
        <color auto="1"/>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style="double">
        <color auto="1"/>
      </left>
      <right style="double">
        <color auto="1"/>
      </right>
      <top style="double">
        <color auto="1"/>
      </top>
      <bottom style="double">
        <color auto="1"/>
      </bottom>
      <diagonal/>
    </border>
    <border>
      <left style="double">
        <color auto="1"/>
      </left>
      <right style="double">
        <color auto="1"/>
      </right>
      <top/>
      <bottom style="double">
        <color auto="1"/>
      </bottom>
      <diagonal/>
    </border>
    <border>
      <left style="double">
        <color auto="1"/>
      </left>
      <right/>
      <top/>
      <bottom/>
      <diagonal/>
    </border>
    <border>
      <left/>
      <right style="double">
        <color auto="1"/>
      </right>
      <top/>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thin">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top style="medium">
        <color indexed="64"/>
      </top>
      <bottom style="thin">
        <color auto="1"/>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style="thin">
        <color rgb="FF000000"/>
      </left>
      <right/>
      <top/>
      <bottom style="thin">
        <color rgb="FF000000"/>
      </bottom>
      <diagonal/>
    </border>
    <border>
      <left/>
      <right/>
      <top/>
      <bottom style="thin">
        <color rgb="FF000000"/>
      </bottom>
      <diagonal/>
    </border>
    <border>
      <left/>
      <right style="thin">
        <color indexed="64"/>
      </right>
      <top style="thin">
        <color indexed="64"/>
      </top>
      <bottom/>
      <diagonal/>
    </border>
    <border>
      <left style="thin">
        <color rgb="FF000000"/>
      </left>
      <right/>
      <top style="thin">
        <color rgb="FF000000"/>
      </top>
      <bottom/>
      <diagonal/>
    </border>
    <border>
      <left/>
      <right style="thin">
        <color rgb="FF000000"/>
      </right>
      <top style="thin">
        <color rgb="FF000000"/>
      </top>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s>
  <cellStyleXfs count="4">
    <xf numFmtId="0" fontId="0" fillId="0" borderId="0"/>
    <xf numFmtId="0" fontId="6" fillId="0" borderId="0"/>
    <xf numFmtId="9" fontId="7" fillId="0" borderId="0" applyFont="0" applyFill="0" applyBorder="0" applyAlignment="0" applyProtection="0"/>
    <xf numFmtId="0" fontId="7" fillId="0" borderId="0"/>
  </cellStyleXfs>
  <cellXfs count="288">
    <xf numFmtId="0" fontId="0" fillId="0" borderId="0" xfId="0" applyAlignment="1">
      <alignment horizontal="left" vertical="top"/>
    </xf>
    <xf numFmtId="0" fontId="3" fillId="0" borderId="0" xfId="0" applyFont="1" applyAlignment="1">
      <alignment horizontal="center" vertical="center" wrapText="1"/>
    </xf>
    <xf numFmtId="0" fontId="3" fillId="0" borderId="0" xfId="0" applyFont="1" applyAlignment="1">
      <alignment horizontal="left" vertical="center" wrapText="1"/>
    </xf>
    <xf numFmtId="0" fontId="6" fillId="0" borderId="8" xfId="0" applyFont="1" applyBorder="1" applyAlignment="1" applyProtection="1">
      <alignment horizontal="center" vertical="center" wrapText="1"/>
      <protection hidden="1"/>
    </xf>
    <xf numFmtId="0" fontId="5"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6" fillId="0" borderId="8" xfId="0" applyFont="1" applyBorder="1" applyAlignment="1" applyProtection="1">
      <alignment horizontal="left" vertical="center" wrapText="1"/>
      <protection locked="0"/>
    </xf>
    <xf numFmtId="0" fontId="6" fillId="14" borderId="8" xfId="0" applyFont="1" applyFill="1" applyBorder="1" applyAlignment="1" applyProtection="1">
      <alignment horizontal="left" vertical="center" wrapText="1"/>
      <protection hidden="1"/>
    </xf>
    <xf numFmtId="0" fontId="6" fillId="3" borderId="8" xfId="0" applyFont="1" applyFill="1" applyBorder="1" applyAlignment="1" applyProtection="1">
      <alignment horizontal="left" vertical="center" wrapText="1"/>
      <protection hidden="1"/>
    </xf>
    <xf numFmtId="0" fontId="6" fillId="10" borderId="8" xfId="0" applyFont="1" applyFill="1" applyBorder="1" applyAlignment="1" applyProtection="1">
      <alignment horizontal="left" vertical="center" wrapText="1"/>
      <protection hidden="1"/>
    </xf>
    <xf numFmtId="0" fontId="6" fillId="7" borderId="8" xfId="0" applyFont="1" applyFill="1" applyBorder="1" applyAlignment="1" applyProtection="1">
      <alignment horizontal="left" vertical="center" wrapText="1"/>
      <protection hidden="1"/>
    </xf>
    <xf numFmtId="0" fontId="6" fillId="8" borderId="8" xfId="0" applyFont="1" applyFill="1" applyBorder="1" applyAlignment="1" applyProtection="1">
      <alignment horizontal="left" vertical="center" wrapText="1"/>
      <protection hidden="1"/>
    </xf>
    <xf numFmtId="0" fontId="11" fillId="0" borderId="0" xfId="1" applyFont="1" applyAlignment="1">
      <alignment vertical="center"/>
    </xf>
    <xf numFmtId="0" fontId="11" fillId="0" borderId="0" xfId="1" applyFont="1" applyAlignment="1">
      <alignment vertical="center" wrapText="1"/>
    </xf>
    <xf numFmtId="0" fontId="11" fillId="0" borderId="0" xfId="1" applyFont="1" applyAlignment="1">
      <alignment horizontal="center" vertical="center" wrapText="1"/>
    </xf>
    <xf numFmtId="0" fontId="12" fillId="0" borderId="12" xfId="1" applyFont="1" applyBorder="1" applyAlignment="1">
      <alignment horizontal="center" vertical="center"/>
    </xf>
    <xf numFmtId="0" fontId="12" fillId="4" borderId="12" xfId="1" applyFont="1" applyFill="1" applyBorder="1" applyAlignment="1">
      <alignment horizontal="center" vertical="center" wrapText="1"/>
    </xf>
    <xf numFmtId="0" fontId="12" fillId="0" borderId="0" xfId="1" applyFont="1" applyAlignment="1">
      <alignment horizontal="center" vertical="center"/>
    </xf>
    <xf numFmtId="0" fontId="13" fillId="14" borderId="12" xfId="1" applyFont="1" applyFill="1" applyBorder="1" applyAlignment="1">
      <alignment horizontal="center" vertical="center" wrapText="1"/>
    </xf>
    <xf numFmtId="0" fontId="11" fillId="0" borderId="12" xfId="1" applyFont="1" applyBorder="1" applyAlignment="1">
      <alignment vertical="center" wrapText="1"/>
    </xf>
    <xf numFmtId="9" fontId="11" fillId="0" borderId="12" xfId="1" applyNumberFormat="1" applyFont="1" applyBorder="1" applyAlignment="1">
      <alignment horizontal="center" vertical="center" wrapText="1"/>
    </xf>
    <xf numFmtId="0" fontId="13" fillId="3" borderId="12" xfId="1" applyFont="1" applyFill="1" applyBorder="1" applyAlignment="1" applyProtection="1">
      <alignment horizontal="center" vertical="center" wrapText="1"/>
      <protection locked="0"/>
    </xf>
    <xf numFmtId="0" fontId="13" fillId="10" borderId="12" xfId="1" applyFont="1" applyFill="1" applyBorder="1" applyAlignment="1">
      <alignment horizontal="center" vertical="center" wrapText="1"/>
    </xf>
    <xf numFmtId="0" fontId="13" fillId="11" borderId="12" xfId="1" applyFont="1" applyFill="1" applyBorder="1" applyAlignment="1">
      <alignment horizontal="center" vertical="center" wrapText="1"/>
    </xf>
    <xf numFmtId="0" fontId="13" fillId="8" borderId="12" xfId="1" applyFont="1" applyFill="1" applyBorder="1" applyAlignment="1">
      <alignment horizontal="center" vertical="center" wrapText="1"/>
    </xf>
    <xf numFmtId="0" fontId="12" fillId="0" borderId="13" xfId="1" applyFont="1" applyBorder="1" applyAlignment="1">
      <alignment horizontal="center" vertical="center"/>
    </xf>
    <xf numFmtId="0" fontId="12" fillId="4" borderId="13" xfId="1" applyFont="1" applyFill="1" applyBorder="1" applyAlignment="1">
      <alignment horizontal="center" vertical="center" wrapText="1"/>
    </xf>
    <xf numFmtId="0" fontId="11" fillId="17" borderId="1" xfId="0" applyFont="1" applyFill="1" applyBorder="1" applyAlignment="1" applyProtection="1">
      <alignment horizontal="left" vertical="center" wrapText="1"/>
      <protection locked="0"/>
    </xf>
    <xf numFmtId="0" fontId="11" fillId="16" borderId="1" xfId="0" applyFont="1" applyFill="1" applyBorder="1" applyAlignment="1" applyProtection="1">
      <alignment horizontal="left" vertical="center" wrapText="1"/>
      <protection locked="0"/>
    </xf>
    <xf numFmtId="0" fontId="11" fillId="18" borderId="1" xfId="0" applyFont="1" applyFill="1" applyBorder="1" applyAlignment="1" applyProtection="1">
      <alignment horizontal="center" vertical="top" wrapText="1"/>
      <protection locked="0"/>
    </xf>
    <xf numFmtId="0" fontId="11" fillId="19" borderId="1" xfId="0" applyFont="1" applyFill="1" applyBorder="1" applyAlignment="1" applyProtection="1">
      <alignment horizontal="left" vertical="center" wrapText="1"/>
      <protection locked="0"/>
    </xf>
    <xf numFmtId="0" fontId="5" fillId="6" borderId="7" xfId="0" applyFont="1" applyFill="1" applyBorder="1" applyAlignment="1">
      <alignment vertical="center" wrapText="1"/>
    </xf>
    <xf numFmtId="0" fontId="5" fillId="6" borderId="1" xfId="0" applyFont="1" applyFill="1" applyBorder="1" applyAlignment="1">
      <alignment vertical="center" wrapText="1"/>
    </xf>
    <xf numFmtId="0" fontId="5" fillId="6" borderId="2" xfId="0" applyFont="1" applyFill="1" applyBorder="1" applyAlignment="1">
      <alignment vertical="center" wrapText="1"/>
    </xf>
    <xf numFmtId="0" fontId="2" fillId="6" borderId="7" xfId="0" applyFont="1" applyFill="1" applyBorder="1" applyAlignment="1">
      <alignment vertical="center" wrapText="1"/>
    </xf>
    <xf numFmtId="0" fontId="5" fillId="6" borderId="1" xfId="0" applyFont="1" applyFill="1" applyBorder="1" applyAlignment="1" applyProtection="1">
      <alignment horizontal="center" vertical="center" wrapText="1"/>
      <protection locked="0"/>
    </xf>
    <xf numFmtId="0" fontId="3" fillId="0" borderId="0" xfId="0" applyFont="1" applyAlignment="1" applyProtection="1">
      <alignment horizontal="center" vertical="center" wrapText="1"/>
      <protection locked="0"/>
    </xf>
    <xf numFmtId="0" fontId="2" fillId="6" borderId="1" xfId="0" applyFont="1" applyFill="1" applyBorder="1" applyAlignment="1" applyProtection="1">
      <alignment horizontal="left" vertical="center" wrapText="1"/>
      <protection locked="0"/>
    </xf>
    <xf numFmtId="0" fontId="3" fillId="0" borderId="0" xfId="0" applyFont="1" applyAlignment="1" applyProtection="1">
      <alignment horizontal="left" vertical="center" wrapText="1"/>
      <protection locked="0"/>
    </xf>
    <xf numFmtId="9" fontId="1" fillId="0" borderId="1" xfId="2" applyFont="1" applyFill="1" applyBorder="1" applyAlignment="1" applyProtection="1">
      <alignment horizontal="center" vertical="center" wrapText="1"/>
      <protection hidden="1"/>
    </xf>
    <xf numFmtId="0" fontId="15" fillId="0" borderId="0" xfId="0" applyFont="1" applyAlignment="1" applyProtection="1">
      <alignment horizontal="left" vertical="top"/>
      <protection locked="0"/>
    </xf>
    <xf numFmtId="0" fontId="15" fillId="0" borderId="0" xfId="0" applyFont="1" applyAlignment="1" applyProtection="1">
      <alignment vertical="top"/>
      <protection locked="0"/>
    </xf>
    <xf numFmtId="0" fontId="15" fillId="0" borderId="0" xfId="0" applyFont="1" applyAlignment="1" applyProtection="1">
      <alignment horizontal="center" vertical="center"/>
      <protection locked="0"/>
    </xf>
    <xf numFmtId="0" fontId="15" fillId="0" borderId="0" xfId="0" applyFont="1" applyAlignment="1" applyProtection="1">
      <alignment horizontal="left" vertical="center"/>
      <protection locked="0"/>
    </xf>
    <xf numFmtId="0" fontId="15" fillId="4" borderId="1" xfId="0" applyFont="1" applyFill="1" applyBorder="1" applyAlignment="1" applyProtection="1">
      <alignment horizontal="center" vertical="top" wrapText="1"/>
      <protection locked="0"/>
    </xf>
    <xf numFmtId="0" fontId="15" fillId="4" borderId="1" xfId="0" applyFont="1" applyFill="1" applyBorder="1" applyAlignment="1" applyProtection="1">
      <alignment horizontal="center" vertical="top"/>
      <protection locked="0"/>
    </xf>
    <xf numFmtId="0" fontId="15" fillId="0" borderId="1" xfId="0" applyFont="1" applyBorder="1" applyAlignment="1" applyProtection="1">
      <alignment horizontal="center" vertical="center"/>
      <protection locked="0"/>
    </xf>
    <xf numFmtId="9" fontId="15" fillId="0" borderId="1" xfId="2" applyFont="1" applyBorder="1" applyAlignment="1" applyProtection="1">
      <alignment horizontal="center" vertical="center"/>
      <protection locked="0"/>
    </xf>
    <xf numFmtId="0" fontId="15" fillId="0" borderId="1" xfId="0" applyFont="1" applyBorder="1" applyAlignment="1" applyProtection="1">
      <alignment horizontal="center" vertical="center" wrapText="1"/>
      <protection locked="0"/>
    </xf>
    <xf numFmtId="0" fontId="16" fillId="19" borderId="1" xfId="0" applyFont="1" applyFill="1" applyBorder="1" applyAlignment="1" applyProtection="1">
      <alignment horizontal="center" vertical="center" wrapText="1"/>
      <protection locked="0"/>
    </xf>
    <xf numFmtId="9" fontId="14" fillId="0" borderId="1" xfId="2" applyFont="1" applyBorder="1" applyAlignment="1" applyProtection="1">
      <alignment horizontal="center" vertical="center"/>
      <protection hidden="1"/>
    </xf>
    <xf numFmtId="0" fontId="15" fillId="0" borderId="0" xfId="0" applyFont="1" applyAlignment="1" applyProtection="1">
      <alignment horizontal="left" vertical="top"/>
      <protection hidden="1"/>
    </xf>
    <xf numFmtId="9" fontId="22" fillId="0" borderId="0" xfId="2" applyFont="1" applyAlignment="1" applyProtection="1">
      <alignment horizontal="center" vertical="center"/>
      <protection hidden="1"/>
    </xf>
    <xf numFmtId="0" fontId="11" fillId="0" borderId="0" xfId="0" applyFont="1" applyAlignment="1" applyProtection="1">
      <alignment horizontal="left" vertical="top"/>
      <protection locked="0"/>
    </xf>
    <xf numFmtId="0" fontId="24" fillId="0" borderId="0" xfId="0" applyFont="1" applyAlignment="1">
      <alignment horizontal="left" vertical="top"/>
    </xf>
    <xf numFmtId="0" fontId="24" fillId="13" borderId="0" xfId="0" applyFont="1" applyFill="1" applyAlignment="1">
      <alignment horizontal="left" vertical="top"/>
    </xf>
    <xf numFmtId="0" fontId="24" fillId="3" borderId="0" xfId="0" applyFont="1" applyFill="1" applyAlignment="1">
      <alignment horizontal="left" vertical="top"/>
    </xf>
    <xf numFmtId="0" fontId="24" fillId="10" borderId="0" xfId="0" applyFont="1" applyFill="1" applyAlignment="1">
      <alignment horizontal="left" vertical="top"/>
    </xf>
    <xf numFmtId="0" fontId="24" fillId="11" borderId="0" xfId="0" applyFont="1" applyFill="1" applyAlignment="1">
      <alignment horizontal="left" vertical="top"/>
    </xf>
    <xf numFmtId="0" fontId="24" fillId="8" borderId="0" xfId="0" applyFont="1" applyFill="1" applyAlignment="1">
      <alignment horizontal="left" vertical="top"/>
    </xf>
    <xf numFmtId="0" fontId="25" fillId="13" borderId="0" xfId="0" applyFont="1" applyFill="1" applyAlignment="1">
      <alignment horizontal="left" vertical="top"/>
    </xf>
    <xf numFmtId="0" fontId="25" fillId="10" borderId="0" xfId="0" applyFont="1" applyFill="1" applyAlignment="1">
      <alignment horizontal="left" vertical="top"/>
    </xf>
    <xf numFmtId="0" fontId="25" fillId="11" borderId="0" xfId="0" applyFont="1" applyFill="1" applyAlignment="1">
      <alignment horizontal="left" vertical="top"/>
    </xf>
    <xf numFmtId="0" fontId="25" fillId="8" borderId="0" xfId="0" applyFont="1" applyFill="1" applyAlignment="1">
      <alignment horizontal="left" vertical="top"/>
    </xf>
    <xf numFmtId="0" fontId="0" fillId="0" borderId="1" xfId="0" pivotButton="1" applyBorder="1" applyAlignment="1">
      <alignment horizontal="center" vertical="top"/>
    </xf>
    <xf numFmtId="0" fontId="0" fillId="0" borderId="1" xfId="0" applyBorder="1" applyAlignment="1">
      <alignment horizontal="center" vertical="top"/>
    </xf>
    <xf numFmtId="0" fontId="0" fillId="0" borderId="1" xfId="0" applyBorder="1" applyAlignment="1">
      <alignment horizontal="left" vertical="top"/>
    </xf>
    <xf numFmtId="0" fontId="0" fillId="0" borderId="1" xfId="0" pivotButton="1" applyBorder="1" applyAlignment="1">
      <alignment horizontal="center" vertical="center"/>
    </xf>
    <xf numFmtId="0" fontId="0" fillId="0" borderId="1" xfId="0" applyBorder="1" applyAlignment="1">
      <alignment horizontal="center" vertical="center"/>
    </xf>
    <xf numFmtId="0" fontId="0" fillId="0" borderId="1" xfId="0" applyBorder="1" applyAlignment="1">
      <alignment horizontal="left" vertical="center"/>
    </xf>
    <xf numFmtId="0" fontId="26" fillId="0" borderId="0" xfId="3" applyFont="1" applyAlignment="1" applyProtection="1">
      <alignment horizontal="left" vertical="top" wrapText="1"/>
      <protection locked="0"/>
    </xf>
    <xf numFmtId="0" fontId="26" fillId="0" borderId="0" xfId="3" applyFont="1" applyAlignment="1" applyProtection="1">
      <alignment horizontal="center" vertical="center" wrapText="1"/>
      <protection locked="0"/>
    </xf>
    <xf numFmtId="0" fontId="26" fillId="0" borderId="0" xfId="3" applyFont="1" applyAlignment="1" applyProtection="1">
      <alignment horizontal="left" vertical="center" wrapText="1"/>
      <protection locked="0"/>
    </xf>
    <xf numFmtId="0" fontId="1" fillId="0" borderId="0" xfId="3" applyFont="1" applyAlignment="1" applyProtection="1">
      <alignment horizontal="center" vertical="center" wrapText="1"/>
      <protection locked="0"/>
    </xf>
    <xf numFmtId="0" fontId="10" fillId="0" borderId="0" xfId="3" applyFont="1" applyAlignment="1" applyProtection="1">
      <alignment horizontal="left" vertical="top" wrapText="1"/>
      <protection locked="0"/>
    </xf>
    <xf numFmtId="0" fontId="2" fillId="5" borderId="4" xfId="3" applyFont="1" applyFill="1" applyBorder="1" applyAlignment="1" applyProtection="1">
      <alignment vertical="center" wrapText="1"/>
      <protection locked="0"/>
    </xf>
    <xf numFmtId="0" fontId="2" fillId="5" borderId="43" xfId="3" applyFont="1" applyFill="1" applyBorder="1" applyAlignment="1" applyProtection="1">
      <alignment horizontal="center" vertical="center" wrapText="1"/>
      <protection locked="0"/>
    </xf>
    <xf numFmtId="0" fontId="10" fillId="0" borderId="0" xfId="3" applyFont="1" applyAlignment="1" applyProtection="1">
      <alignment horizontal="center" vertical="center" wrapText="1"/>
      <protection locked="0"/>
    </xf>
    <xf numFmtId="1" fontId="1" fillId="0" borderId="45" xfId="3" applyNumberFormat="1" applyFont="1" applyBorder="1" applyAlignment="1" applyProtection="1">
      <alignment horizontal="center" vertical="center" wrapText="1" shrinkToFit="1"/>
      <protection locked="0"/>
    </xf>
    <xf numFmtId="0" fontId="1" fillId="0" borderId="1" xfId="3" applyFont="1" applyBorder="1" applyAlignment="1" applyProtection="1">
      <alignment horizontal="center" vertical="center" wrapText="1"/>
      <protection locked="0"/>
    </xf>
    <xf numFmtId="0" fontId="1" fillId="20" borderId="1" xfId="3" applyFont="1" applyFill="1" applyBorder="1" applyAlignment="1" applyProtection="1">
      <alignment horizontal="left" vertical="center" wrapText="1"/>
      <protection locked="0"/>
    </xf>
    <xf numFmtId="0" fontId="1" fillId="2" borderId="1" xfId="3" applyFont="1" applyFill="1" applyBorder="1" applyAlignment="1" applyProtection="1">
      <alignment vertical="center" wrapText="1"/>
      <protection locked="0"/>
    </xf>
    <xf numFmtId="0" fontId="1" fillId="0" borderId="5" xfId="3" applyFont="1" applyBorder="1" applyAlignment="1" applyProtection="1">
      <alignment horizontal="center" vertical="center" wrapText="1"/>
      <protection locked="0"/>
    </xf>
    <xf numFmtId="9" fontId="1" fillId="2" borderId="1" xfId="3" applyNumberFormat="1" applyFont="1" applyFill="1" applyBorder="1" applyAlignment="1" applyProtection="1">
      <alignment horizontal="center" vertical="center" wrapText="1"/>
      <protection hidden="1"/>
    </xf>
    <xf numFmtId="0" fontId="1" fillId="0" borderId="1" xfId="3" applyFont="1" applyBorder="1" applyAlignment="1" applyProtection="1">
      <alignment vertical="center"/>
      <protection hidden="1"/>
    </xf>
    <xf numFmtId="0" fontId="1" fillId="2" borderId="1" xfId="3" applyFont="1" applyFill="1" applyBorder="1" applyAlignment="1" applyProtection="1">
      <alignment horizontal="left" vertical="center" wrapText="1"/>
      <protection locked="0"/>
    </xf>
    <xf numFmtId="0" fontId="1" fillId="2" borderId="1" xfId="3" applyFont="1" applyFill="1" applyBorder="1" applyAlignment="1" applyProtection="1">
      <alignment horizontal="center" vertical="center" wrapText="1"/>
      <protection locked="0"/>
    </xf>
    <xf numFmtId="0" fontId="1" fillId="0" borderId="1" xfId="3" applyFont="1" applyBorder="1" applyAlignment="1">
      <alignment horizontal="center" vertical="center" wrapText="1"/>
    </xf>
    <xf numFmtId="0" fontId="6" fillId="0" borderId="1" xfId="3" applyFont="1" applyBorder="1" applyAlignment="1" applyProtection="1">
      <alignment horizontal="center" vertical="center" wrapText="1"/>
      <protection locked="0"/>
    </xf>
    <xf numFmtId="0" fontId="1" fillId="0" borderId="1" xfId="3" applyFont="1" applyBorder="1" applyAlignment="1" applyProtection="1">
      <alignment vertical="center" wrapText="1"/>
      <protection locked="0"/>
    </xf>
    <xf numFmtId="0" fontId="1" fillId="9" borderId="1" xfId="3" applyFont="1" applyFill="1" applyBorder="1" applyAlignment="1" applyProtection="1">
      <alignment horizontal="center" vertical="center" wrapText="1"/>
      <protection locked="0"/>
    </xf>
    <xf numFmtId="0" fontId="1" fillId="0" borderId="0" xfId="3" applyFont="1" applyAlignment="1" applyProtection="1">
      <alignment horizontal="left" vertical="center" wrapText="1"/>
      <protection locked="0"/>
    </xf>
    <xf numFmtId="1" fontId="1" fillId="0" borderId="19" xfId="3" applyNumberFormat="1" applyFont="1" applyBorder="1" applyAlignment="1" applyProtection="1">
      <alignment horizontal="center" vertical="center" wrapText="1" shrinkToFit="1"/>
      <protection locked="0"/>
    </xf>
    <xf numFmtId="0" fontId="3" fillId="20" borderId="22" xfId="3" applyFont="1" applyFill="1" applyBorder="1" applyAlignment="1" applyProtection="1">
      <alignment horizontal="left" vertical="center" wrapText="1"/>
      <protection locked="0"/>
    </xf>
    <xf numFmtId="0" fontId="1" fillId="2" borderId="1" xfId="3" applyFont="1" applyFill="1" applyBorder="1" applyAlignment="1">
      <alignment vertical="center" wrapText="1"/>
    </xf>
    <xf numFmtId="0" fontId="1" fillId="0" borderId="1" xfId="3" applyFont="1" applyBorder="1" applyAlignment="1" applyProtection="1">
      <alignment horizontal="left" vertical="center" wrapText="1"/>
      <protection locked="0"/>
    </xf>
    <xf numFmtId="0" fontId="1" fillId="0" borderId="1" xfId="3" applyFont="1" applyBorder="1" applyAlignment="1">
      <alignment vertical="center" wrapText="1"/>
    </xf>
    <xf numFmtId="0" fontId="1" fillId="0" borderId="0" xfId="3" applyFont="1" applyAlignment="1" applyProtection="1">
      <alignment horizontal="left" vertical="top" wrapText="1"/>
      <protection locked="0"/>
    </xf>
    <xf numFmtId="1" fontId="1" fillId="2" borderId="19" xfId="3" applyNumberFormat="1" applyFont="1" applyFill="1" applyBorder="1" applyAlignment="1" applyProtection="1">
      <alignment horizontal="center" vertical="center" wrapText="1" shrinkToFit="1"/>
      <protection locked="0"/>
    </xf>
    <xf numFmtId="0" fontId="1" fillId="2" borderId="0" xfId="3" applyFont="1" applyFill="1" applyAlignment="1" applyProtection="1">
      <alignment horizontal="left" vertical="top" wrapText="1"/>
      <protection locked="0"/>
    </xf>
    <xf numFmtId="0" fontId="3" fillId="20" borderId="1" xfId="3" applyFont="1" applyFill="1" applyBorder="1" applyAlignment="1">
      <alignment horizontal="left" vertical="center" wrapText="1"/>
    </xf>
    <xf numFmtId="0" fontId="2" fillId="2" borderId="1" xfId="3" applyFont="1" applyFill="1" applyBorder="1" applyAlignment="1">
      <alignment vertical="center" wrapText="1"/>
    </xf>
    <xf numFmtId="0" fontId="2" fillId="2" borderId="1" xfId="3" applyFont="1" applyFill="1" applyBorder="1" applyAlignment="1" applyProtection="1">
      <alignment vertical="center" wrapText="1"/>
      <protection locked="0"/>
    </xf>
    <xf numFmtId="0" fontId="8" fillId="20" borderId="1" xfId="3" applyFont="1" applyFill="1" applyBorder="1" applyAlignment="1" applyProtection="1">
      <alignment horizontal="left" vertical="center" wrapText="1"/>
      <protection locked="0"/>
    </xf>
    <xf numFmtId="0" fontId="30" fillId="0" borderId="1" xfId="3" applyFont="1" applyBorder="1" applyAlignment="1" applyProtection="1">
      <alignment horizontal="left" vertical="center" wrapText="1"/>
      <protection locked="0"/>
    </xf>
    <xf numFmtId="49" fontId="1" fillId="0" borderId="1" xfId="3" applyNumberFormat="1" applyFont="1" applyBorder="1" applyAlignment="1">
      <alignment vertical="center" wrapText="1"/>
    </xf>
    <xf numFmtId="0" fontId="1" fillId="2" borderId="0" xfId="3" applyFont="1" applyFill="1" applyAlignment="1" applyProtection="1">
      <alignment horizontal="center" vertical="center" wrapText="1"/>
      <protection locked="0"/>
    </xf>
    <xf numFmtId="0" fontId="3" fillId="20" borderId="1" xfId="3" applyFont="1" applyFill="1" applyBorder="1" applyAlignment="1" applyProtection="1">
      <alignment horizontal="left" vertical="center" wrapText="1"/>
      <protection locked="0"/>
    </xf>
    <xf numFmtId="0" fontId="6" fillId="0" borderId="5" xfId="3" applyFont="1" applyBorder="1" applyAlignment="1" applyProtection="1">
      <alignment horizontal="center" vertical="center" wrapText="1"/>
      <protection locked="0"/>
    </xf>
    <xf numFmtId="0" fontId="1" fillId="0" borderId="1" xfId="3" applyFont="1" applyBorder="1" applyAlignment="1" applyProtection="1">
      <alignment horizontal="center" vertical="top" wrapText="1"/>
      <protection locked="0"/>
    </xf>
    <xf numFmtId="0" fontId="1" fillId="0" borderId="20" xfId="3" applyFont="1" applyBorder="1" applyAlignment="1" applyProtection="1">
      <alignment horizontal="left" vertical="top" wrapText="1"/>
      <protection locked="0"/>
    </xf>
    <xf numFmtId="9" fontId="21" fillId="0" borderId="1" xfId="2" applyFont="1" applyFill="1" applyBorder="1" applyAlignment="1" applyProtection="1">
      <alignment horizontal="center" vertical="center" wrapText="1"/>
      <protection hidden="1"/>
    </xf>
    <xf numFmtId="9" fontId="21" fillId="2" borderId="1" xfId="3" applyNumberFormat="1" applyFont="1" applyFill="1" applyBorder="1" applyAlignment="1" applyProtection="1">
      <alignment horizontal="center" vertical="center" wrapText="1"/>
      <protection hidden="1"/>
    </xf>
    <xf numFmtId="0" fontId="1" fillId="0" borderId="1" xfId="3" applyFont="1" applyBorder="1" applyAlignment="1" applyProtection="1">
      <alignment horizontal="left" vertical="top" wrapText="1"/>
      <protection locked="0"/>
    </xf>
    <xf numFmtId="0" fontId="1" fillId="0" borderId="2" xfId="3" applyFont="1" applyBorder="1" applyAlignment="1" applyProtection="1">
      <alignment horizontal="left" vertical="top" wrapText="1"/>
      <protection locked="0"/>
    </xf>
    <xf numFmtId="0" fontId="1" fillId="16" borderId="19" xfId="3" applyFont="1" applyFill="1" applyBorder="1" applyAlignment="1" applyProtection="1">
      <alignment vertical="center" wrapText="1"/>
      <protection locked="0"/>
    </xf>
    <xf numFmtId="0" fontId="1" fillId="16" borderId="1" xfId="3" applyFont="1" applyFill="1" applyBorder="1" applyAlignment="1" applyProtection="1">
      <alignment horizontal="left" vertical="center" wrapText="1"/>
      <protection locked="0"/>
    </xf>
    <xf numFmtId="0" fontId="1" fillId="9" borderId="20" xfId="3" applyFont="1" applyFill="1" applyBorder="1" applyAlignment="1" applyProtection="1">
      <alignment horizontal="left" vertical="center" wrapText="1"/>
      <protection locked="0"/>
    </xf>
    <xf numFmtId="0" fontId="1" fillId="16" borderId="19" xfId="3" applyFont="1" applyFill="1" applyBorder="1" applyAlignment="1" applyProtection="1">
      <alignment horizontal="center" vertical="center" wrapText="1"/>
      <protection locked="0"/>
    </xf>
    <xf numFmtId="1" fontId="1" fillId="0" borderId="1" xfId="3" applyNumberFormat="1" applyFont="1" applyBorder="1" applyAlignment="1" applyProtection="1">
      <alignment horizontal="center" vertical="center" wrapText="1" shrinkToFit="1"/>
      <protection locked="0"/>
    </xf>
    <xf numFmtId="0" fontId="1" fillId="16" borderId="1" xfId="3" applyFont="1" applyFill="1" applyBorder="1" applyAlignment="1" applyProtection="1">
      <alignment horizontal="center" vertical="center" wrapText="1"/>
      <protection locked="0"/>
    </xf>
    <xf numFmtId="0" fontId="1" fillId="9" borderId="1" xfId="3" applyFont="1" applyFill="1" applyBorder="1" applyAlignment="1" applyProtection="1">
      <alignment horizontal="left" vertical="center" wrapText="1"/>
      <protection locked="0"/>
    </xf>
    <xf numFmtId="1" fontId="1" fillId="2" borderId="1" xfId="3" applyNumberFormat="1" applyFont="1" applyFill="1" applyBorder="1" applyAlignment="1" applyProtection="1">
      <alignment horizontal="center" vertical="center" wrapText="1" shrinkToFit="1"/>
      <protection locked="0"/>
    </xf>
    <xf numFmtId="0" fontId="1" fillId="0" borderId="0" xfId="3" applyFont="1" applyAlignment="1" applyProtection="1">
      <alignment horizontal="center" vertical="top" wrapText="1"/>
      <protection locked="0"/>
    </xf>
    <xf numFmtId="0" fontId="21" fillId="0" borderId="0" xfId="3" applyFont="1" applyAlignment="1" applyProtection="1">
      <alignment horizontal="left" vertical="top" wrapText="1"/>
      <protection locked="0"/>
    </xf>
    <xf numFmtId="0" fontId="1" fillId="0" borderId="0" xfId="3" applyFont="1" applyAlignment="1" applyProtection="1">
      <alignment vertical="center" wrapText="1"/>
      <protection locked="0"/>
    </xf>
    <xf numFmtId="0" fontId="1" fillId="0" borderId="8" xfId="3" applyFont="1" applyBorder="1" applyAlignment="1" applyProtection="1">
      <alignment horizontal="center" vertical="center" wrapText="1"/>
      <protection locked="0"/>
    </xf>
    <xf numFmtId="0" fontId="6" fillId="0" borderId="1" xfId="3" applyFont="1" applyBorder="1" applyProtection="1">
      <protection locked="0"/>
    </xf>
    <xf numFmtId="0" fontId="20" fillId="0" borderId="0" xfId="3" applyFont="1" applyAlignment="1" applyProtection="1">
      <alignment horizontal="center" vertical="center" textRotation="90" wrapText="1"/>
      <protection locked="0"/>
    </xf>
    <xf numFmtId="0" fontId="10" fillId="8" borderId="9" xfId="3" applyFont="1" applyFill="1" applyBorder="1" applyAlignment="1" applyProtection="1">
      <alignment horizontal="center" vertical="center" wrapText="1"/>
      <protection locked="0"/>
    </xf>
    <xf numFmtId="1" fontId="10" fillId="11" borderId="16" xfId="3" applyNumberFormat="1" applyFont="1" applyFill="1" applyBorder="1" applyAlignment="1" applyProtection="1">
      <alignment horizontal="center" vertical="center" wrapText="1"/>
      <protection locked="0"/>
    </xf>
    <xf numFmtId="1" fontId="10" fillId="11" borderId="17" xfId="3" applyNumberFormat="1" applyFont="1" applyFill="1" applyBorder="1" applyAlignment="1" applyProtection="1">
      <alignment horizontal="center" vertical="center" wrapText="1"/>
      <protection locked="0"/>
    </xf>
    <xf numFmtId="1" fontId="9" fillId="11" borderId="17" xfId="3" applyNumberFormat="1" applyFont="1" applyFill="1" applyBorder="1" applyAlignment="1" applyProtection="1">
      <alignment horizontal="center" vertical="center" wrapText="1"/>
      <protection locked="0"/>
    </xf>
    <xf numFmtId="1" fontId="10" fillId="8" borderId="18" xfId="3" applyNumberFormat="1" applyFont="1" applyFill="1" applyBorder="1" applyAlignment="1" applyProtection="1">
      <alignment horizontal="center" vertical="center" wrapText="1"/>
      <protection locked="0"/>
    </xf>
    <xf numFmtId="1" fontId="9" fillId="8" borderId="11" xfId="3" applyNumberFormat="1" applyFont="1" applyFill="1" applyBorder="1" applyAlignment="1" applyProtection="1">
      <alignment horizontal="center" vertical="center" wrapText="1"/>
      <protection locked="0"/>
    </xf>
    <xf numFmtId="0" fontId="6" fillId="0" borderId="0" xfId="3" applyFont="1" applyAlignment="1" applyProtection="1">
      <alignment vertical="center" wrapText="1"/>
      <protection locked="0"/>
    </xf>
    <xf numFmtId="0" fontId="6" fillId="0" borderId="0" xfId="3" applyFont="1" applyAlignment="1" applyProtection="1">
      <alignment wrapText="1"/>
      <protection locked="0"/>
    </xf>
    <xf numFmtId="0" fontId="10" fillId="11" borderId="9" xfId="3" applyFont="1" applyFill="1" applyBorder="1" applyAlignment="1" applyProtection="1">
      <alignment horizontal="center" vertical="center" wrapText="1"/>
      <protection locked="0"/>
    </xf>
    <xf numFmtId="1" fontId="10" fillId="10" borderId="19" xfId="3" applyNumberFormat="1" applyFont="1" applyFill="1" applyBorder="1" applyAlignment="1" applyProtection="1">
      <alignment horizontal="center" vertical="center" wrapText="1"/>
      <protection locked="0"/>
    </xf>
    <xf numFmtId="1" fontId="10" fillId="10" borderId="1" xfId="3" applyNumberFormat="1" applyFont="1" applyFill="1" applyBorder="1" applyAlignment="1" applyProtection="1">
      <alignment horizontal="center" vertical="center" wrapText="1"/>
      <protection locked="0"/>
    </xf>
    <xf numFmtId="1" fontId="10" fillId="11" borderId="1" xfId="3" applyNumberFormat="1" applyFont="1" applyFill="1" applyBorder="1" applyAlignment="1" applyProtection="1">
      <alignment horizontal="center" vertical="center" wrapText="1"/>
      <protection locked="0"/>
    </xf>
    <xf numFmtId="1" fontId="9" fillId="11" borderId="1" xfId="3" applyNumberFormat="1" applyFont="1" applyFill="1" applyBorder="1" applyAlignment="1" applyProtection="1">
      <alignment horizontal="center" vertical="center" wrapText="1"/>
      <protection locked="0"/>
    </xf>
    <xf numFmtId="1" fontId="10" fillId="8" borderId="20" xfId="3" applyNumberFormat="1" applyFont="1" applyFill="1" applyBorder="1" applyAlignment="1" applyProtection="1">
      <alignment horizontal="center" vertical="center" wrapText="1"/>
      <protection locked="0"/>
    </xf>
    <xf numFmtId="1" fontId="9" fillId="11" borderId="11" xfId="3" applyNumberFormat="1" applyFont="1" applyFill="1" applyBorder="1" applyAlignment="1" applyProtection="1">
      <alignment horizontal="center" vertical="center" wrapText="1"/>
      <protection locked="0"/>
    </xf>
    <xf numFmtId="0" fontId="10" fillId="10" borderId="9" xfId="3" applyFont="1" applyFill="1" applyBorder="1" applyAlignment="1" applyProtection="1">
      <alignment horizontal="center" vertical="center" wrapText="1"/>
      <protection locked="0"/>
    </xf>
    <xf numFmtId="1" fontId="9" fillId="10" borderId="11" xfId="3" applyNumberFormat="1" applyFont="1" applyFill="1" applyBorder="1" applyAlignment="1" applyProtection="1">
      <alignment horizontal="center" vertical="center" wrapText="1"/>
      <protection locked="0"/>
    </xf>
    <xf numFmtId="0" fontId="10" fillId="3" borderId="9" xfId="3" applyFont="1" applyFill="1" applyBorder="1" applyAlignment="1" applyProtection="1">
      <alignment horizontal="center" vertical="center" wrapText="1"/>
      <protection locked="0"/>
    </xf>
    <xf numFmtId="1" fontId="10" fillId="14" borderId="19" xfId="3" applyNumberFormat="1" applyFont="1" applyFill="1" applyBorder="1" applyAlignment="1" applyProtection="1">
      <alignment horizontal="center" vertical="center" wrapText="1"/>
      <protection locked="0"/>
    </xf>
    <xf numFmtId="1" fontId="9" fillId="3" borderId="11" xfId="3" applyNumberFormat="1" applyFont="1" applyFill="1" applyBorder="1" applyAlignment="1" applyProtection="1">
      <alignment horizontal="center" vertical="center" wrapText="1"/>
      <protection locked="0"/>
    </xf>
    <xf numFmtId="0" fontId="10" fillId="14" borderId="9" xfId="3" applyFont="1" applyFill="1" applyBorder="1" applyAlignment="1" applyProtection="1">
      <alignment horizontal="center" vertical="center" wrapText="1"/>
      <protection locked="0"/>
    </xf>
    <xf numFmtId="1" fontId="10" fillId="14" borderId="21" xfId="3" applyNumberFormat="1" applyFont="1" applyFill="1" applyBorder="1" applyAlignment="1" applyProtection="1">
      <alignment horizontal="center" vertical="center" wrapText="1"/>
      <protection locked="0"/>
    </xf>
    <xf numFmtId="1" fontId="10" fillId="14" borderId="22" xfId="3" applyNumberFormat="1" applyFont="1" applyFill="1" applyBorder="1" applyAlignment="1" applyProtection="1">
      <alignment horizontal="center" vertical="center" wrapText="1"/>
      <protection locked="0"/>
    </xf>
    <xf numFmtId="1" fontId="10" fillId="10" borderId="22" xfId="3" applyNumberFormat="1" applyFont="1" applyFill="1" applyBorder="1" applyAlignment="1" applyProtection="1">
      <alignment horizontal="center" vertical="center" wrapText="1"/>
      <protection locked="0"/>
    </xf>
    <xf numFmtId="1" fontId="9" fillId="11" borderId="22" xfId="3" applyNumberFormat="1" applyFont="1" applyFill="1" applyBorder="1" applyAlignment="1" applyProtection="1">
      <alignment horizontal="center" vertical="center" wrapText="1"/>
      <protection locked="0"/>
    </xf>
    <xf numFmtId="1" fontId="10" fillId="8" borderId="23" xfId="3" applyNumberFormat="1" applyFont="1" applyFill="1" applyBorder="1" applyAlignment="1" applyProtection="1">
      <alignment horizontal="center" vertical="center" wrapText="1"/>
      <protection locked="0"/>
    </xf>
    <xf numFmtId="1" fontId="9" fillId="14" borderId="11" xfId="3" applyNumberFormat="1" applyFont="1" applyFill="1" applyBorder="1" applyAlignment="1" applyProtection="1">
      <alignment horizontal="center" vertical="center" wrapText="1"/>
      <protection locked="0"/>
    </xf>
    <xf numFmtId="0" fontId="2" fillId="0" borderId="0" xfId="3" applyFont="1" applyAlignment="1" applyProtection="1">
      <alignment horizontal="center" vertical="top" wrapText="1"/>
      <protection locked="0"/>
    </xf>
    <xf numFmtId="0" fontId="6" fillId="0" borderId="0" xfId="3" applyFont="1" applyAlignment="1" applyProtection="1">
      <alignment vertical="top" wrapText="1"/>
      <protection locked="0"/>
    </xf>
    <xf numFmtId="0" fontId="10" fillId="14" borderId="13" xfId="3" applyFont="1" applyFill="1" applyBorder="1" applyAlignment="1" applyProtection="1">
      <alignment horizontal="center" vertical="top" wrapText="1"/>
      <protection locked="0"/>
    </xf>
    <xf numFmtId="0" fontId="10" fillId="3" borderId="13" xfId="3" applyFont="1" applyFill="1" applyBorder="1" applyAlignment="1" applyProtection="1">
      <alignment horizontal="center" vertical="top" wrapText="1"/>
      <protection locked="0"/>
    </xf>
    <xf numFmtId="0" fontId="10" fillId="10" borderId="13" xfId="3" applyFont="1" applyFill="1" applyBorder="1" applyAlignment="1" applyProtection="1">
      <alignment horizontal="center" vertical="top" wrapText="1"/>
      <protection locked="0"/>
    </xf>
    <xf numFmtId="0" fontId="9" fillId="11" borderId="13" xfId="3" applyFont="1" applyFill="1" applyBorder="1" applyAlignment="1" applyProtection="1">
      <alignment horizontal="center" vertical="top" wrapText="1"/>
      <protection locked="0"/>
    </xf>
    <xf numFmtId="0" fontId="10" fillId="8" borderId="13" xfId="3" applyFont="1" applyFill="1" applyBorder="1" applyAlignment="1" applyProtection="1">
      <alignment horizontal="center" vertical="top" wrapText="1"/>
      <protection locked="0"/>
    </xf>
    <xf numFmtId="0" fontId="21" fillId="0" borderId="0" xfId="3" applyFont="1" applyAlignment="1" applyProtection="1">
      <alignment wrapText="1"/>
      <protection locked="0"/>
    </xf>
    <xf numFmtId="0" fontId="20" fillId="0" borderId="0" xfId="3" applyFont="1" applyAlignment="1" applyProtection="1">
      <alignment horizontal="center" vertical="top" wrapText="1"/>
      <protection locked="0"/>
    </xf>
    <xf numFmtId="0" fontId="1" fillId="0" borderId="0" xfId="3" applyFont="1" applyAlignment="1" applyProtection="1">
      <alignment wrapText="1"/>
      <protection locked="0"/>
    </xf>
    <xf numFmtId="0" fontId="10" fillId="14" borderId="12" xfId="3" applyFont="1" applyFill="1" applyBorder="1" applyAlignment="1" applyProtection="1">
      <alignment horizontal="center" vertical="center" wrapText="1"/>
      <protection locked="0"/>
    </xf>
    <xf numFmtId="0" fontId="23" fillId="0" borderId="0" xfId="3" applyFont="1" applyProtection="1">
      <protection locked="0"/>
    </xf>
    <xf numFmtId="0" fontId="10" fillId="3" borderId="12" xfId="3" applyFont="1" applyFill="1" applyBorder="1" applyAlignment="1" applyProtection="1">
      <alignment horizontal="center" vertical="center" wrapText="1"/>
      <protection locked="0"/>
    </xf>
    <xf numFmtId="0" fontId="6" fillId="0" borderId="0" xfId="3" applyFont="1" applyAlignment="1" applyProtection="1">
      <alignment horizontal="left" vertical="top" wrapText="1"/>
      <protection locked="0"/>
    </xf>
    <xf numFmtId="0" fontId="10" fillId="10" borderId="12" xfId="3" applyFont="1" applyFill="1" applyBorder="1" applyAlignment="1" applyProtection="1">
      <alignment horizontal="center" vertical="center" wrapText="1"/>
      <protection locked="0"/>
    </xf>
    <xf numFmtId="0" fontId="10" fillId="11" borderId="12" xfId="3" applyFont="1" applyFill="1" applyBorder="1" applyAlignment="1" applyProtection="1">
      <alignment horizontal="center" vertical="center" wrapText="1"/>
      <protection locked="0"/>
    </xf>
    <xf numFmtId="0" fontId="10" fillId="8" borderId="12" xfId="3" applyFont="1" applyFill="1" applyBorder="1" applyAlignment="1" applyProtection="1">
      <alignment horizontal="center" vertical="center" wrapText="1"/>
      <protection locked="0"/>
    </xf>
    <xf numFmtId="0" fontId="0" fillId="0" borderId="0" xfId="0" pivotButton="1" applyAlignment="1">
      <alignment horizontal="left" vertical="top"/>
    </xf>
    <xf numFmtId="0" fontId="0" fillId="0" borderId="0" xfId="0" applyAlignment="1">
      <alignment horizontal="center" vertical="top"/>
    </xf>
    <xf numFmtId="0" fontId="0" fillId="23" borderId="1" xfId="0" applyFill="1" applyBorder="1" applyAlignment="1">
      <alignment horizontal="left" vertical="top"/>
    </xf>
    <xf numFmtId="0" fontId="0" fillId="23" borderId="1" xfId="0" applyFill="1" applyBorder="1" applyAlignment="1">
      <alignment horizontal="center" vertical="center"/>
    </xf>
    <xf numFmtId="0" fontId="0" fillId="9" borderId="1" xfId="0" applyFill="1" applyBorder="1" applyAlignment="1">
      <alignment horizontal="left" vertical="top"/>
    </xf>
    <xf numFmtId="0" fontId="0" fillId="9" borderId="1" xfId="0" applyFill="1" applyBorder="1" applyAlignment="1">
      <alignment horizontal="center" vertical="center"/>
    </xf>
    <xf numFmtId="0" fontId="19" fillId="24" borderId="46" xfId="0" applyFont="1" applyFill="1" applyBorder="1" applyAlignment="1">
      <alignment horizontal="center" vertical="center"/>
    </xf>
    <xf numFmtId="0" fontId="19" fillId="24" borderId="33" xfId="0" applyFont="1" applyFill="1" applyBorder="1" applyAlignment="1">
      <alignment horizontal="center" vertical="center"/>
    </xf>
    <xf numFmtId="0" fontId="35" fillId="0" borderId="47" xfId="0" applyFont="1" applyBorder="1" applyAlignment="1">
      <alignment horizontal="center" vertical="center"/>
    </xf>
    <xf numFmtId="0" fontId="35" fillId="0" borderId="36" xfId="0" applyFont="1" applyBorder="1" applyAlignment="1">
      <alignment horizontal="center" vertical="center"/>
    </xf>
    <xf numFmtId="0" fontId="19" fillId="24" borderId="47" xfId="0" applyFont="1" applyFill="1" applyBorder="1" applyAlignment="1">
      <alignment horizontal="center" vertical="center"/>
    </xf>
    <xf numFmtId="0" fontId="19" fillId="24" borderId="36" xfId="0" applyFont="1" applyFill="1" applyBorder="1" applyAlignment="1">
      <alignment horizontal="center" vertical="center"/>
    </xf>
    <xf numFmtId="0" fontId="7" fillId="0" borderId="0" xfId="0" applyFont="1" applyAlignment="1">
      <alignment horizontal="left" vertical="top"/>
    </xf>
    <xf numFmtId="1" fontId="9" fillId="8" borderId="1" xfId="3" applyNumberFormat="1" applyFont="1" applyFill="1" applyBorder="1" applyAlignment="1" applyProtection="1">
      <alignment horizontal="center" vertical="center" wrapText="1"/>
      <protection locked="0"/>
    </xf>
    <xf numFmtId="0" fontId="37" fillId="0" borderId="1" xfId="0" applyFont="1" applyBorder="1" applyAlignment="1">
      <alignment horizontal="center" vertical="top"/>
    </xf>
    <xf numFmtId="1" fontId="9" fillId="10" borderId="1" xfId="3" applyNumberFormat="1" applyFont="1" applyFill="1" applyBorder="1" applyAlignment="1" applyProtection="1">
      <alignment horizontal="center" vertical="center" wrapText="1"/>
      <protection locked="0"/>
    </xf>
    <xf numFmtId="1" fontId="9" fillId="14" borderId="1" xfId="3" applyNumberFormat="1" applyFont="1" applyFill="1" applyBorder="1" applyAlignment="1" applyProtection="1">
      <alignment horizontal="center" vertical="center" wrapText="1"/>
      <protection locked="0"/>
    </xf>
    <xf numFmtId="9" fontId="37" fillId="0" borderId="1" xfId="0" applyNumberFormat="1" applyFont="1" applyBorder="1" applyAlignment="1">
      <alignment horizontal="center" vertical="top"/>
    </xf>
    <xf numFmtId="0" fontId="38" fillId="21" borderId="1" xfId="0" applyFont="1" applyFill="1" applyBorder="1" applyAlignment="1">
      <alignment horizontal="center" vertical="top"/>
    </xf>
    <xf numFmtId="9" fontId="38" fillId="21" borderId="1" xfId="0" applyNumberFormat="1" applyFont="1" applyFill="1" applyBorder="1" applyAlignment="1">
      <alignment horizontal="center" vertical="top"/>
    </xf>
    <xf numFmtId="0" fontId="7" fillId="14" borderId="1" xfId="0" applyFont="1" applyFill="1" applyBorder="1" applyAlignment="1">
      <alignment horizontal="left" vertical="top"/>
    </xf>
    <xf numFmtId="0" fontId="7" fillId="8" borderId="1" xfId="0" applyFont="1" applyFill="1" applyBorder="1" applyAlignment="1">
      <alignment horizontal="left" vertical="top"/>
    </xf>
    <xf numFmtId="0" fontId="20" fillId="0" borderId="0" xfId="3" applyFont="1" applyAlignment="1" applyProtection="1">
      <alignment horizontal="center" vertical="top" wrapText="1"/>
      <protection locked="0"/>
    </xf>
    <xf numFmtId="0" fontId="4" fillId="0" borderId="0" xfId="3" applyFont="1" applyAlignment="1" applyProtection="1">
      <alignment horizontal="left" vertical="top" wrapText="1"/>
      <protection locked="0"/>
    </xf>
    <xf numFmtId="0" fontId="2" fillId="4" borderId="20" xfId="3" applyFont="1" applyFill="1" applyBorder="1" applyAlignment="1" applyProtection="1">
      <alignment horizontal="center" vertical="center" wrapText="1"/>
      <protection locked="0"/>
    </xf>
    <xf numFmtId="0" fontId="2" fillId="5" borderId="7" xfId="3" applyFont="1" applyFill="1" applyBorder="1" applyAlignment="1" applyProtection="1">
      <alignment horizontal="center" vertical="center" wrapText="1"/>
      <protection locked="0"/>
    </xf>
    <xf numFmtId="0" fontId="2" fillId="5" borderId="42" xfId="3" applyFont="1" applyFill="1" applyBorder="1" applyAlignment="1" applyProtection="1">
      <alignment horizontal="center" vertical="center" wrapText="1"/>
      <protection locked="0"/>
    </xf>
    <xf numFmtId="0" fontId="2" fillId="5" borderId="6" xfId="3" applyFont="1" applyFill="1" applyBorder="1" applyAlignment="1" applyProtection="1">
      <alignment horizontal="center" vertical="center" wrapText="1"/>
      <protection locked="0"/>
    </xf>
    <xf numFmtId="0" fontId="2" fillId="5" borderId="43" xfId="3" applyFont="1" applyFill="1" applyBorder="1" applyAlignment="1" applyProtection="1">
      <alignment horizontal="center" vertical="center" wrapText="1"/>
      <protection locked="0"/>
    </xf>
    <xf numFmtId="0" fontId="2" fillId="5" borderId="44" xfId="3" applyFont="1" applyFill="1" applyBorder="1" applyAlignment="1" applyProtection="1">
      <alignment horizontal="center" vertical="center" wrapText="1"/>
      <protection locked="0"/>
    </xf>
    <xf numFmtId="0" fontId="20" fillId="0" borderId="15" xfId="3" applyFont="1" applyBorder="1" applyAlignment="1" applyProtection="1">
      <alignment horizontal="center" vertical="center" textRotation="90" wrapText="1"/>
      <protection locked="0"/>
    </xf>
    <xf numFmtId="0" fontId="2" fillId="5" borderId="34" xfId="3" applyFont="1" applyFill="1" applyBorder="1" applyAlignment="1" applyProtection="1">
      <alignment horizontal="center" vertical="center" wrapText="1"/>
      <protection locked="0"/>
    </xf>
    <xf numFmtId="0" fontId="2" fillId="4" borderId="19" xfId="3" applyFont="1" applyFill="1" applyBorder="1" applyAlignment="1" applyProtection="1">
      <alignment horizontal="center" vertical="center" wrapText="1"/>
      <protection locked="0"/>
    </xf>
    <xf numFmtId="0" fontId="2" fillId="4" borderId="1" xfId="3" applyFont="1" applyFill="1" applyBorder="1" applyAlignment="1" applyProtection="1">
      <alignment horizontal="center" vertical="center" wrapText="1"/>
      <protection locked="0"/>
    </xf>
    <xf numFmtId="0" fontId="10" fillId="5" borderId="1" xfId="3" applyFont="1" applyFill="1" applyBorder="1" applyAlignment="1" applyProtection="1">
      <alignment horizontal="center" vertical="center" wrapText="1"/>
      <protection locked="0"/>
    </xf>
    <xf numFmtId="0" fontId="10" fillId="5" borderId="4" xfId="3" applyFont="1" applyFill="1" applyBorder="1" applyAlignment="1" applyProtection="1">
      <alignment horizontal="center" vertical="center" wrapText="1"/>
      <protection locked="0"/>
    </xf>
    <xf numFmtId="0" fontId="10" fillId="12" borderId="40" xfId="3" applyFont="1" applyFill="1" applyBorder="1" applyAlignment="1" applyProtection="1">
      <alignment horizontal="center" vertical="center" wrapText="1"/>
      <protection locked="0"/>
    </xf>
    <xf numFmtId="0" fontId="10" fillId="12" borderId="41" xfId="3" applyFont="1" applyFill="1" applyBorder="1" applyAlignment="1" applyProtection="1">
      <alignment horizontal="center" vertical="center" wrapText="1"/>
      <protection locked="0"/>
    </xf>
    <xf numFmtId="0" fontId="2" fillId="5" borderId="4" xfId="3" applyFont="1" applyFill="1" applyBorder="1" applyAlignment="1" applyProtection="1">
      <alignment horizontal="center" vertical="center" wrapText="1"/>
      <protection locked="0"/>
    </xf>
    <xf numFmtId="0" fontId="2" fillId="5" borderId="8" xfId="3" applyFont="1" applyFill="1" applyBorder="1" applyAlignment="1" applyProtection="1">
      <alignment horizontal="center" vertical="center" wrapText="1"/>
      <protection locked="0"/>
    </xf>
    <xf numFmtId="0" fontId="10" fillId="5" borderId="8" xfId="3" applyFont="1" applyFill="1" applyBorder="1" applyAlignment="1" applyProtection="1">
      <alignment horizontal="center" vertical="center" wrapText="1"/>
      <protection locked="0"/>
    </xf>
    <xf numFmtId="0" fontId="2" fillId="22" borderId="16" xfId="3" applyFont="1" applyFill="1" applyBorder="1" applyAlignment="1" applyProtection="1">
      <alignment horizontal="center" vertical="center" wrapText="1"/>
      <protection locked="0"/>
    </xf>
    <xf numFmtId="0" fontId="2" fillId="22" borderId="17" xfId="3" applyFont="1" applyFill="1" applyBorder="1" applyAlignment="1" applyProtection="1">
      <alignment horizontal="center" vertical="center" wrapText="1"/>
      <protection locked="0"/>
    </xf>
    <xf numFmtId="0" fontId="2" fillId="22" borderId="18" xfId="3" applyFont="1" applyFill="1" applyBorder="1" applyAlignment="1" applyProtection="1">
      <alignment horizontal="center" vertical="center" wrapText="1"/>
      <protection locked="0"/>
    </xf>
    <xf numFmtId="0" fontId="2" fillId="22" borderId="24" xfId="3" applyFont="1" applyFill="1" applyBorder="1" applyAlignment="1" applyProtection="1">
      <alignment horizontal="center" vertical="center" wrapText="1"/>
      <protection locked="0"/>
    </xf>
    <xf numFmtId="0" fontId="2" fillId="22" borderId="34" xfId="3" applyFont="1" applyFill="1" applyBorder="1" applyAlignment="1" applyProtection="1">
      <alignment horizontal="center" vertical="center" wrapText="1"/>
      <protection locked="0"/>
    </xf>
    <xf numFmtId="0" fontId="2" fillId="22" borderId="37" xfId="3" applyFont="1" applyFill="1" applyBorder="1" applyAlignment="1" applyProtection="1">
      <alignment horizontal="center" vertical="center" wrapText="1"/>
      <protection locked="0"/>
    </xf>
    <xf numFmtId="0" fontId="2" fillId="22" borderId="38" xfId="3" applyFont="1" applyFill="1" applyBorder="1" applyAlignment="1" applyProtection="1">
      <alignment horizontal="center" vertical="center" wrapText="1"/>
      <protection locked="0"/>
    </xf>
    <xf numFmtId="0" fontId="2" fillId="22" borderId="39" xfId="3" applyFont="1" applyFill="1" applyBorder="1" applyAlignment="1" applyProtection="1">
      <alignment horizontal="center" vertical="center" wrapText="1"/>
      <protection locked="0"/>
    </xf>
    <xf numFmtId="0" fontId="10" fillId="5" borderId="19" xfId="3" applyFont="1" applyFill="1" applyBorder="1" applyAlignment="1" applyProtection="1">
      <alignment horizontal="center" vertical="center" wrapText="1"/>
      <protection locked="0"/>
    </xf>
    <xf numFmtId="0" fontId="10" fillId="5" borderId="21" xfId="3" applyFont="1" applyFill="1" applyBorder="1" applyAlignment="1" applyProtection="1">
      <alignment horizontal="center" vertical="center" wrapText="1"/>
      <protection locked="0"/>
    </xf>
    <xf numFmtId="0" fontId="10" fillId="5" borderId="22" xfId="3" applyFont="1" applyFill="1" applyBorder="1" applyAlignment="1" applyProtection="1">
      <alignment horizontal="center" vertical="center" wrapText="1"/>
      <protection locked="0"/>
    </xf>
    <xf numFmtId="0" fontId="19" fillId="5" borderId="1" xfId="3" applyFont="1" applyFill="1" applyBorder="1" applyAlignment="1" applyProtection="1">
      <alignment horizontal="center" vertical="center" wrapText="1"/>
      <protection locked="0"/>
    </xf>
    <xf numFmtId="0" fontId="19" fillId="5" borderId="22" xfId="3" applyFont="1" applyFill="1" applyBorder="1" applyAlignment="1" applyProtection="1">
      <alignment horizontal="center" vertical="center" wrapText="1"/>
      <protection locked="0"/>
    </xf>
    <xf numFmtId="0" fontId="10" fillId="5" borderId="20" xfId="3" applyFont="1" applyFill="1" applyBorder="1" applyAlignment="1" applyProtection="1">
      <alignment horizontal="center" vertical="center" wrapText="1"/>
      <protection locked="0"/>
    </xf>
    <xf numFmtId="0" fontId="10" fillId="5" borderId="23" xfId="3" applyFont="1" applyFill="1" applyBorder="1" applyAlignment="1" applyProtection="1">
      <alignment horizontal="center" vertical="center" wrapText="1"/>
      <protection locked="0"/>
    </xf>
    <xf numFmtId="0" fontId="10" fillId="12" borderId="5" xfId="3" applyFont="1" applyFill="1" applyBorder="1" applyAlignment="1" applyProtection="1">
      <alignment horizontal="center" vertical="center" wrapText="1"/>
      <protection locked="0"/>
    </xf>
    <xf numFmtId="0" fontId="10" fillId="12" borderId="1" xfId="3" applyFont="1" applyFill="1" applyBorder="1" applyAlignment="1" applyProtection="1">
      <alignment horizontal="center" vertical="center" wrapText="1"/>
      <protection locked="0"/>
    </xf>
    <xf numFmtId="0" fontId="27" fillId="21" borderId="25" xfId="3" applyFont="1" applyFill="1" applyBorder="1" applyAlignment="1" applyProtection="1">
      <alignment horizontal="center" vertical="center"/>
      <protection locked="0"/>
    </xf>
    <xf numFmtId="0" fontId="27" fillId="21" borderId="26" xfId="3" applyFont="1" applyFill="1" applyBorder="1" applyAlignment="1" applyProtection="1">
      <alignment horizontal="center" vertical="center"/>
      <protection locked="0"/>
    </xf>
    <xf numFmtId="0" fontId="27" fillId="21" borderId="27" xfId="3" applyFont="1" applyFill="1" applyBorder="1" applyAlignment="1" applyProtection="1">
      <alignment horizontal="center" vertical="center"/>
      <protection locked="0"/>
    </xf>
    <xf numFmtId="0" fontId="27" fillId="21" borderId="28" xfId="3" applyFont="1" applyFill="1" applyBorder="1" applyAlignment="1" applyProtection="1">
      <alignment horizontal="center" vertical="center"/>
      <protection locked="0"/>
    </xf>
    <xf numFmtId="0" fontId="27" fillId="21" borderId="0" xfId="3" applyFont="1" applyFill="1" applyAlignment="1" applyProtection="1">
      <alignment horizontal="center" vertical="center"/>
      <protection locked="0"/>
    </xf>
    <xf numFmtId="0" fontId="27" fillId="21" borderId="35" xfId="3" applyFont="1" applyFill="1" applyBorder="1" applyAlignment="1" applyProtection="1">
      <alignment horizontal="center" vertical="center"/>
      <protection locked="0"/>
    </xf>
    <xf numFmtId="0" fontId="27" fillId="21" borderId="29" xfId="3" applyFont="1" applyFill="1" applyBorder="1" applyAlignment="1" applyProtection="1">
      <alignment horizontal="center" vertical="center"/>
      <protection locked="0"/>
    </xf>
    <xf numFmtId="0" fontId="27" fillId="21" borderId="30" xfId="3" applyFont="1" applyFill="1" applyBorder="1" applyAlignment="1" applyProtection="1">
      <alignment horizontal="center" vertical="center"/>
      <protection locked="0"/>
    </xf>
    <xf numFmtId="0" fontId="27" fillId="21" borderId="36" xfId="3" applyFont="1" applyFill="1" applyBorder="1" applyAlignment="1" applyProtection="1">
      <alignment horizontal="center" vertical="center"/>
      <protection locked="0"/>
    </xf>
    <xf numFmtId="0" fontId="27" fillId="21" borderId="16" xfId="3" applyFont="1" applyFill="1" applyBorder="1" applyAlignment="1" applyProtection="1">
      <alignment horizontal="right" vertical="center" wrapText="1"/>
      <protection locked="0"/>
    </xf>
    <xf numFmtId="0" fontId="27" fillId="21" borderId="17" xfId="3" applyFont="1" applyFill="1" applyBorder="1" applyAlignment="1" applyProtection="1">
      <alignment horizontal="right" vertical="center" wrapText="1"/>
      <protection locked="0"/>
    </xf>
    <xf numFmtId="0" fontId="27" fillId="21" borderId="18" xfId="3" applyFont="1" applyFill="1" applyBorder="1" applyAlignment="1" applyProtection="1">
      <alignment horizontal="right" vertical="center" wrapText="1"/>
      <protection locked="0"/>
    </xf>
    <xf numFmtId="0" fontId="27" fillId="21" borderId="19" xfId="3" applyFont="1" applyFill="1" applyBorder="1" applyAlignment="1" applyProtection="1">
      <alignment horizontal="right" vertical="center" wrapText="1"/>
      <protection locked="0"/>
    </xf>
    <xf numFmtId="0" fontId="27" fillId="21" borderId="1" xfId="3" applyFont="1" applyFill="1" applyBorder="1" applyAlignment="1" applyProtection="1">
      <alignment horizontal="right" vertical="center" wrapText="1"/>
      <protection locked="0"/>
    </xf>
    <xf numFmtId="0" fontId="27" fillId="21" borderId="20" xfId="3" applyFont="1" applyFill="1" applyBorder="1" applyAlignment="1" applyProtection="1">
      <alignment horizontal="right" vertical="center" wrapText="1"/>
      <protection locked="0"/>
    </xf>
    <xf numFmtId="0" fontId="27" fillId="21" borderId="21" xfId="3" applyFont="1" applyFill="1" applyBorder="1" applyAlignment="1" applyProtection="1">
      <alignment horizontal="right" vertical="center" wrapText="1"/>
      <protection locked="0"/>
    </xf>
    <xf numFmtId="0" fontId="27" fillId="21" borderId="22" xfId="3" applyFont="1" applyFill="1" applyBorder="1" applyAlignment="1" applyProtection="1">
      <alignment horizontal="right" vertical="center" wrapText="1"/>
      <protection locked="0"/>
    </xf>
    <xf numFmtId="0" fontId="27" fillId="21" borderId="23" xfId="3" applyFont="1" applyFill="1" applyBorder="1" applyAlignment="1" applyProtection="1">
      <alignment horizontal="right" vertical="center" wrapText="1"/>
      <protection locked="0"/>
    </xf>
    <xf numFmtId="0" fontId="28" fillId="21" borderId="31" xfId="3" applyFont="1" applyFill="1" applyBorder="1" applyAlignment="1" applyProtection="1">
      <alignment horizontal="left" vertical="center" wrapText="1"/>
      <protection locked="0"/>
    </xf>
    <xf numFmtId="0" fontId="28" fillId="21" borderId="32" xfId="3" applyFont="1" applyFill="1" applyBorder="1" applyAlignment="1" applyProtection="1">
      <alignment horizontal="left" vertical="center" wrapText="1"/>
      <protection locked="0"/>
    </xf>
    <xf numFmtId="0" fontId="28" fillId="21" borderId="33" xfId="3" applyFont="1" applyFill="1" applyBorder="1" applyAlignment="1" applyProtection="1">
      <alignment horizontal="left" vertical="center" wrapText="1"/>
      <protection locked="0"/>
    </xf>
    <xf numFmtId="0" fontId="28" fillId="21" borderId="25" xfId="3" applyFont="1" applyFill="1" applyBorder="1" applyAlignment="1" applyProtection="1">
      <alignment horizontal="center" vertical="center" wrapText="1"/>
      <protection locked="0"/>
    </xf>
    <xf numFmtId="0" fontId="28" fillId="21" borderId="26" xfId="3" applyFont="1" applyFill="1" applyBorder="1" applyAlignment="1" applyProtection="1">
      <alignment horizontal="center" vertical="center" wrapText="1"/>
      <protection locked="0"/>
    </xf>
    <xf numFmtId="0" fontId="28" fillId="21" borderId="27" xfId="3" applyFont="1" applyFill="1" applyBorder="1" applyAlignment="1" applyProtection="1">
      <alignment horizontal="center" vertical="center" wrapText="1"/>
      <protection locked="0"/>
    </xf>
    <xf numFmtId="0" fontId="28" fillId="21" borderId="29" xfId="3" applyFont="1" applyFill="1" applyBorder="1" applyAlignment="1" applyProtection="1">
      <alignment horizontal="center" vertical="center" wrapText="1"/>
      <protection locked="0"/>
    </xf>
    <xf numFmtId="0" fontId="28" fillId="21" borderId="30" xfId="3" applyFont="1" applyFill="1" applyBorder="1" applyAlignment="1" applyProtection="1">
      <alignment horizontal="center" vertical="center" wrapText="1"/>
      <protection locked="0"/>
    </xf>
    <xf numFmtId="0" fontId="28" fillId="21" borderId="36" xfId="3" applyFont="1" applyFill="1" applyBorder="1" applyAlignment="1" applyProtection="1">
      <alignment horizontal="center" vertical="center" wrapText="1"/>
      <protection locked="0"/>
    </xf>
    <xf numFmtId="0" fontId="28" fillId="21" borderId="25" xfId="3" applyFont="1" applyFill="1" applyBorder="1" applyAlignment="1" applyProtection="1">
      <alignment horizontal="left" vertical="center" wrapText="1"/>
      <protection locked="0"/>
    </xf>
    <xf numFmtId="0" fontId="28" fillId="21" borderId="26" xfId="3" applyFont="1" applyFill="1" applyBorder="1" applyAlignment="1" applyProtection="1">
      <alignment horizontal="left" vertical="center" wrapText="1"/>
      <protection locked="0"/>
    </xf>
    <xf numFmtId="0" fontId="36" fillId="0" borderId="0" xfId="0" applyFont="1" applyAlignment="1">
      <alignment horizontal="center" vertical="top"/>
    </xf>
    <xf numFmtId="0" fontId="15" fillId="0" borderId="2" xfId="0" applyFont="1" applyBorder="1" applyAlignment="1" applyProtection="1">
      <alignment horizontal="center" vertical="center" wrapText="1"/>
      <protection locked="0"/>
    </xf>
    <xf numFmtId="0" fontId="15" fillId="0" borderId="3" xfId="0" applyFont="1" applyBorder="1" applyAlignment="1" applyProtection="1">
      <alignment horizontal="center" vertical="center" wrapText="1"/>
      <protection locked="0"/>
    </xf>
    <xf numFmtId="0" fontId="15" fillId="0" borderId="5" xfId="0" applyFont="1" applyBorder="1" applyAlignment="1" applyProtection="1">
      <alignment horizontal="center" vertical="center" wrapText="1"/>
      <protection locked="0"/>
    </xf>
    <xf numFmtId="0" fontId="5" fillId="6" borderId="6" xfId="0" applyFont="1" applyFill="1" applyBorder="1" applyAlignment="1" applyProtection="1">
      <alignment horizontal="center" vertical="center" wrapText="1"/>
      <protection locked="0"/>
    </xf>
    <xf numFmtId="0" fontId="5" fillId="6" borderId="7" xfId="0" applyFont="1" applyFill="1" applyBorder="1" applyAlignment="1" applyProtection="1">
      <alignment horizontal="center" vertical="center" wrapText="1"/>
      <protection locked="0"/>
    </xf>
    <xf numFmtId="0" fontId="5" fillId="6" borderId="1" xfId="0" applyFont="1" applyFill="1" applyBorder="1" applyAlignment="1" applyProtection="1">
      <alignment horizontal="center" vertical="center" wrapText="1"/>
      <protection locked="0"/>
    </xf>
    <xf numFmtId="0" fontId="5" fillId="6" borderId="2" xfId="0" applyFont="1" applyFill="1" applyBorder="1" applyAlignment="1" applyProtection="1">
      <alignment horizontal="center" vertical="center" wrapText="1"/>
      <protection locked="0"/>
    </xf>
    <xf numFmtId="0" fontId="2" fillId="6" borderId="6" xfId="0" applyFont="1" applyFill="1" applyBorder="1" applyAlignment="1" applyProtection="1">
      <alignment horizontal="left" vertical="center" wrapText="1"/>
      <protection locked="0"/>
    </xf>
    <xf numFmtId="0" fontId="2" fillId="6" borderId="7" xfId="0" applyFont="1" applyFill="1" applyBorder="1" applyAlignment="1" applyProtection="1">
      <alignment horizontal="left" vertical="center" wrapText="1"/>
      <protection locked="0"/>
    </xf>
    <xf numFmtId="0" fontId="18" fillId="0" borderId="0" xfId="0" applyFont="1" applyAlignment="1" applyProtection="1">
      <alignment horizontal="center" vertical="top"/>
      <protection locked="0"/>
    </xf>
    <xf numFmtId="0" fontId="15" fillId="16" borderId="1" xfId="0" applyFont="1" applyFill="1" applyBorder="1" applyAlignment="1" applyProtection="1">
      <alignment horizontal="left" vertical="top"/>
      <protection hidden="1"/>
    </xf>
    <xf numFmtId="0" fontId="14" fillId="0" borderId="1" xfId="0" applyFont="1" applyBorder="1" applyAlignment="1" applyProtection="1">
      <alignment horizontal="center" vertical="center"/>
      <protection locked="0"/>
    </xf>
    <xf numFmtId="0" fontId="15" fillId="0" borderId="1" xfId="0" applyFont="1" applyBorder="1" applyAlignment="1" applyProtection="1">
      <alignment horizontal="center" vertical="center" wrapText="1"/>
      <protection locked="0"/>
    </xf>
    <xf numFmtId="0" fontId="15" fillId="0" borderId="1" xfId="0" applyFont="1" applyBorder="1" applyAlignment="1" applyProtection="1">
      <alignment horizontal="center" vertical="top"/>
      <protection locked="0"/>
    </xf>
    <xf numFmtId="0" fontId="15" fillId="6" borderId="1" xfId="0" applyFont="1" applyFill="1" applyBorder="1" applyAlignment="1" applyProtection="1">
      <alignment horizontal="center" vertical="center" wrapText="1"/>
      <protection locked="0"/>
    </xf>
    <xf numFmtId="0" fontId="15" fillId="15" borderId="1" xfId="0" applyFont="1" applyFill="1" applyBorder="1" applyAlignment="1" applyProtection="1">
      <alignment horizontal="center" vertical="top" wrapText="1"/>
      <protection locked="0"/>
    </xf>
    <xf numFmtId="0" fontId="5" fillId="6" borderId="1" xfId="0" applyFont="1" applyFill="1" applyBorder="1" applyAlignment="1">
      <alignment horizontal="center" vertical="center" wrapText="1"/>
    </xf>
    <xf numFmtId="0" fontId="2" fillId="6" borderId="1" xfId="0" applyFont="1" applyFill="1" applyBorder="1" applyAlignment="1">
      <alignment horizontal="center" vertical="center" wrapText="1"/>
    </xf>
    <xf numFmtId="0" fontId="11" fillId="0" borderId="9" xfId="1" applyFont="1" applyBorder="1" applyAlignment="1">
      <alignment horizontal="justify" vertical="center" wrapText="1"/>
    </xf>
    <xf numFmtId="0" fontId="11" fillId="0" borderId="10" xfId="1" applyFont="1" applyBorder="1" applyAlignment="1">
      <alignment horizontal="justify" vertical="center" wrapText="1"/>
    </xf>
    <xf numFmtId="0" fontId="11" fillId="0" borderId="11" xfId="1" applyFont="1" applyBorder="1" applyAlignment="1">
      <alignment horizontal="justify" vertical="center" wrapText="1"/>
    </xf>
    <xf numFmtId="0" fontId="11" fillId="0" borderId="0" xfId="1" applyFont="1" applyAlignment="1">
      <alignment horizontal="left" vertical="center" wrapText="1"/>
    </xf>
    <xf numFmtId="0" fontId="12" fillId="12" borderId="9" xfId="1" applyFont="1" applyFill="1" applyBorder="1" applyAlignment="1">
      <alignment horizontal="center" vertical="center"/>
    </xf>
    <xf numFmtId="0" fontId="12" fillId="12" borderId="10" xfId="1" applyFont="1" applyFill="1" applyBorder="1" applyAlignment="1">
      <alignment horizontal="center" vertical="center"/>
    </xf>
    <xf numFmtId="0" fontId="12" fillId="12" borderId="11" xfId="1" applyFont="1" applyFill="1" applyBorder="1" applyAlignment="1">
      <alignment horizontal="center" vertical="center"/>
    </xf>
    <xf numFmtId="0" fontId="12" fillId="4" borderId="14" xfId="1" applyFont="1" applyFill="1" applyBorder="1" applyAlignment="1">
      <alignment horizontal="center" vertical="center" wrapText="1"/>
    </xf>
    <xf numFmtId="0" fontId="12" fillId="4" borderId="0" xfId="1" applyFont="1" applyFill="1" applyAlignment="1">
      <alignment horizontal="center" vertical="center" wrapText="1"/>
    </xf>
  </cellXfs>
  <cellStyles count="4">
    <cellStyle name="Normal" xfId="0" builtinId="0"/>
    <cellStyle name="Normal 10" xfId="1" xr:uid="{00000000-0005-0000-0000-000001000000}"/>
    <cellStyle name="Normal 2" xfId="3" xr:uid="{00000000-0005-0000-0000-000002000000}"/>
    <cellStyle name="Porcentaje" xfId="2" builtinId="5"/>
  </cellStyles>
  <dxfs count="76">
    <dxf>
      <fill>
        <patternFill>
          <bgColor theme="9" tint="-0.24994659260841701"/>
        </patternFill>
      </fill>
    </dxf>
    <dxf>
      <fill>
        <patternFill>
          <bgColor rgb="FFFF0000"/>
        </patternFill>
      </fill>
    </dxf>
    <dxf>
      <fill>
        <patternFill>
          <bgColor rgb="FFFFFF00"/>
        </patternFill>
      </fill>
    </dxf>
    <dxf>
      <fill>
        <patternFill>
          <bgColor rgb="FF00B050"/>
        </patternFill>
      </fill>
    </dxf>
    <dxf>
      <fill>
        <patternFill>
          <bgColor rgb="FF92D050"/>
        </patternFill>
      </fill>
    </dxf>
    <dxf>
      <fill>
        <patternFill>
          <bgColor theme="9" tint="-0.24994659260841701"/>
        </patternFill>
      </fill>
    </dxf>
    <dxf>
      <fill>
        <patternFill>
          <bgColor rgb="FFFF0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fgColor auto="1"/>
          <bgColor rgb="FFFF0000"/>
        </patternFill>
      </fill>
    </dxf>
    <dxf>
      <fill>
        <patternFill>
          <bgColor rgb="FFFFC000"/>
        </patternFill>
      </fill>
    </dxf>
    <dxf>
      <fill>
        <patternFill>
          <bgColor rgb="FFFFFF00"/>
        </patternFill>
      </fill>
    </dxf>
    <dxf>
      <fill>
        <patternFill>
          <bgColor rgb="FF00B050"/>
        </patternFill>
      </fill>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dxf>
    <dxf>
      <alignment horizontal="center"/>
    </dxf>
    <dxf>
      <alignment horizontal="center"/>
    </dxf>
    <dxf>
      <alignment horizontal="center"/>
    </dxf>
    <dxf>
      <alignment horizontal="center"/>
    </dxf>
    <dxf>
      <alignment horizontal="center"/>
    </dxf>
    <dxf>
      <alignment vertical="center"/>
    </dxf>
    <dxf>
      <alignment vertical="center"/>
    </dxf>
    <dxf>
      <alignment vertical="center"/>
    </dxf>
    <dxf>
      <alignment vertical="center"/>
    </dxf>
    <dxf>
      <alignment vertical="center"/>
    </dxf>
    <dxf>
      <alignment vertical="cent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dxf>
    <dxf>
      <alignment horizontal="center"/>
    </dxf>
    <dxf>
      <alignment horizontal="center"/>
    </dxf>
    <dxf>
      <alignment horizontal="center"/>
    </dxf>
    <dxf>
      <alignment horizontal="center"/>
    </dxf>
    <dxf>
      <alignment horizontal="center"/>
    </dxf>
    <dxf>
      <alignment vertical="center"/>
    </dxf>
    <dxf>
      <alignment vertical="center"/>
    </dxf>
    <dxf>
      <alignment vertical="center"/>
    </dxf>
    <dxf>
      <alignment vertical="center"/>
    </dxf>
    <dxf>
      <alignment vertical="center"/>
    </dxf>
    <dxf>
      <alignment vertical="cent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dxf>
    <dxf>
      <alignment horizontal="center"/>
    </dxf>
    <dxf>
      <alignment horizontal="center"/>
    </dxf>
    <dxf>
      <alignment horizontal="center"/>
    </dxf>
    <dxf>
      <alignment horizontal="center"/>
    </dxf>
    <dxf>
      <alignment horizontal="center"/>
    </dxf>
    <dxf>
      <alignment horizontal="center" readingOrder="0"/>
    </dxf>
    <dxf>
      <alignment horizontal="center" readingOrder="0"/>
    </dxf>
    <dxf>
      <alignment horizontal="center" readingOrder="0"/>
    </dxf>
    <dxf>
      <alignment horizontal="center" readingOrder="0"/>
    </dxf>
  </dxfs>
  <tableStyles count="0" defaultTableStyle="TableStyleMedium9" defaultPivotStyle="PivotStyleLight16"/>
  <colors>
    <mruColors>
      <color rgb="FF009999"/>
      <color rgb="FFFFFFFF"/>
      <color rgb="FF00FA71"/>
      <color rgb="FF800000"/>
      <color rgb="FFA5002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pivotCacheDefinition" Target="pivotCache/pivotCacheDefinition5.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pivotCacheDefinition" Target="pivotCache/pivotCacheDefinition4.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pivotCacheDefinition" Target="pivotCache/pivotCacheDefinition3.xml"/><Relationship Id="rId5" Type="http://schemas.openxmlformats.org/officeDocument/2006/relationships/worksheet" Target="worksheets/sheet5.xml"/><Relationship Id="rId15" Type="http://schemas.openxmlformats.org/officeDocument/2006/relationships/pivotCacheDefinition" Target="pivotCache/pivotCacheDefinition7.xml"/><Relationship Id="rId10" Type="http://schemas.openxmlformats.org/officeDocument/2006/relationships/pivotCacheDefinition" Target="pivotCache/pivotCacheDefinition2.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pivotCacheDefinition" Target="pivotCache/pivotCacheDefinition1.xml"/><Relationship Id="rId14" Type="http://schemas.openxmlformats.org/officeDocument/2006/relationships/pivotCacheDefinition" Target="pivotCache/pivotCacheDefinition6.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pivotSource>
    <c:name>[MATRIZ-DE-RIESGOS-DE- CORRUPCIÓN 2024.xlsx]Hoja2!Tabla dinámica1</c:name>
    <c:fmtId val="1"/>
  </c:pivotSource>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Hoja2!$B$3</c:f>
              <c:strCache>
                <c:ptCount val="1"/>
                <c:pt idx="0">
                  <c:v>Total</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Hoja2!$A$4:$A$18</c:f>
              <c:strCache>
                <c:ptCount val="14"/>
                <c:pt idx="0">
                  <c:v>Direccionamiento Estratégico</c:v>
                </c:pt>
                <c:pt idx="1">
                  <c:v>Gestión de Comunicación</c:v>
                </c:pt>
                <c:pt idx="2">
                  <c:v>Gestión de la Contratación</c:v>
                </c:pt>
                <c:pt idx="3">
                  <c:v>Gestión de la ejecución de proyectos de infraestructura</c:v>
                </c:pt>
                <c:pt idx="4">
                  <c:v>Gestión de Servicios Administrativos</c:v>
                </c:pt>
                <c:pt idx="5">
                  <c:v>Gestión de Talento Humano</c:v>
                </c:pt>
                <c:pt idx="6">
                  <c:v>Gestión de Tecnologías de información y comunicación</c:v>
                </c:pt>
                <c:pt idx="7">
                  <c:v>Gestión Documental</c:v>
                </c:pt>
                <c:pt idx="8">
                  <c:v>Gestión Financiera</c:v>
                </c:pt>
                <c:pt idx="9">
                  <c:v>Gestión Jurídica</c:v>
                </c:pt>
                <c:pt idx="10">
                  <c:v>Gestión Social</c:v>
                </c:pt>
                <c:pt idx="11">
                  <c:v>Planeación Técnica y Estructura de Proyectos de Movilidad</c:v>
                </c:pt>
                <c:pt idx="12">
                  <c:v>Verificación Integral de la Gestión Corporativa</c:v>
                </c:pt>
                <c:pt idx="13">
                  <c:v>(en blanco)</c:v>
                </c:pt>
              </c:strCache>
            </c:strRef>
          </c:cat>
          <c:val>
            <c:numRef>
              <c:f>Hoja2!$B$4:$B$18</c:f>
              <c:numCache>
                <c:formatCode>General</c:formatCode>
                <c:ptCount val="14"/>
                <c:pt idx="0">
                  <c:v>3</c:v>
                </c:pt>
                <c:pt idx="1">
                  <c:v>1</c:v>
                </c:pt>
                <c:pt idx="2">
                  <c:v>5</c:v>
                </c:pt>
                <c:pt idx="3">
                  <c:v>3</c:v>
                </c:pt>
                <c:pt idx="4">
                  <c:v>2</c:v>
                </c:pt>
                <c:pt idx="5">
                  <c:v>5</c:v>
                </c:pt>
                <c:pt idx="6">
                  <c:v>8</c:v>
                </c:pt>
                <c:pt idx="7">
                  <c:v>2</c:v>
                </c:pt>
                <c:pt idx="8">
                  <c:v>4</c:v>
                </c:pt>
                <c:pt idx="9">
                  <c:v>1</c:v>
                </c:pt>
                <c:pt idx="10">
                  <c:v>2</c:v>
                </c:pt>
                <c:pt idx="11">
                  <c:v>2</c:v>
                </c:pt>
                <c:pt idx="12">
                  <c:v>5</c:v>
                </c:pt>
              </c:numCache>
            </c:numRef>
          </c:val>
          <c:extLst>
            <c:ext xmlns:c16="http://schemas.microsoft.com/office/drawing/2014/chart" uri="{C3380CC4-5D6E-409C-BE32-E72D297353CC}">
              <c16:uniqueId val="{00000000-E651-492C-9316-6113AC6EC664}"/>
            </c:ext>
          </c:extLst>
        </c:ser>
        <c:dLbls>
          <c:showLegendKey val="0"/>
          <c:showVal val="0"/>
          <c:showCatName val="0"/>
          <c:showSerName val="0"/>
          <c:showPercent val="0"/>
          <c:showBubbleSize val="0"/>
        </c:dLbls>
        <c:gapWidth val="219"/>
        <c:overlap val="-27"/>
        <c:axId val="64980272"/>
        <c:axId val="64970480"/>
      </c:barChart>
      <c:catAx>
        <c:axId val="649802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64970480"/>
        <c:crosses val="autoZero"/>
        <c:auto val="1"/>
        <c:lblAlgn val="ctr"/>
        <c:lblOffset val="100"/>
        <c:noMultiLvlLbl val="0"/>
      </c:catAx>
      <c:valAx>
        <c:axId val="6497048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64980272"/>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Riesgo residual</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tx>
            <c:strRef>
              <c:f>Hoja2!$E$27</c:f>
              <c:strCache>
                <c:ptCount val="1"/>
                <c:pt idx="0">
                  <c:v>Total</c:v>
                </c:pt>
              </c:strCache>
            </c:strRef>
          </c:tx>
          <c:dPt>
            <c:idx val="0"/>
            <c:bubble3D val="0"/>
            <c:spPr>
              <a:solidFill>
                <a:srgbClr val="92D050"/>
              </a:solidFill>
              <a:ln w="25400">
                <a:solidFill>
                  <a:schemeClr val="lt1"/>
                </a:solidFill>
              </a:ln>
              <a:effectLst/>
              <a:sp3d contourW="25400">
                <a:contourClr>
                  <a:schemeClr val="lt1"/>
                </a:contourClr>
              </a:sp3d>
            </c:spPr>
            <c:extLst>
              <c:ext xmlns:c16="http://schemas.microsoft.com/office/drawing/2014/chart" uri="{C3380CC4-5D6E-409C-BE32-E72D297353CC}">
                <c16:uniqueId val="{00000002-B38C-4090-B4BE-84B7C7C28296}"/>
              </c:ext>
            </c:extLst>
          </c:dPt>
          <c:dPt>
            <c:idx val="1"/>
            <c:bubble3D val="0"/>
            <c:spPr>
              <a:solidFill>
                <a:srgbClr val="FFFF00"/>
              </a:solidFill>
              <a:ln w="25400">
                <a:solidFill>
                  <a:schemeClr val="lt1"/>
                </a:solidFill>
              </a:ln>
              <a:effectLst/>
              <a:sp3d contourW="25400">
                <a:contourClr>
                  <a:schemeClr val="lt1"/>
                </a:contourClr>
              </a:sp3d>
            </c:spPr>
            <c:extLst>
              <c:ext xmlns:c16="http://schemas.microsoft.com/office/drawing/2014/chart" uri="{C3380CC4-5D6E-409C-BE32-E72D297353CC}">
                <c16:uniqueId val="{00000001-B38C-4090-B4BE-84B7C7C28296}"/>
              </c:ext>
            </c:extLst>
          </c:dPt>
          <c:dLbls>
            <c:spPr>
              <a:noFill/>
              <a:ln>
                <a:noFill/>
              </a:ln>
              <a:effectLst/>
            </c:spPr>
            <c:txPr>
              <a:bodyPr rot="0" spcFirstLastPara="1" vertOverflow="ellipsis" vert="horz" wrap="square" lIns="38100" tIns="19050" rIns="38100" bIns="19050" anchor="ctr" anchorCtr="1">
                <a:spAutoFit/>
              </a:bodyPr>
              <a:lstStyle/>
              <a:p>
                <a:pPr>
                  <a:defRPr sz="20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Hoja2!$D$28:$D$29</c:f>
              <c:strCache>
                <c:ptCount val="2"/>
                <c:pt idx="0">
                  <c:v>BAJO</c:v>
                </c:pt>
                <c:pt idx="1">
                  <c:v>MODERADO</c:v>
                </c:pt>
              </c:strCache>
            </c:strRef>
          </c:cat>
          <c:val>
            <c:numRef>
              <c:f>Hoja2!$E$28:$E$29</c:f>
              <c:numCache>
                <c:formatCode>General</c:formatCode>
                <c:ptCount val="2"/>
                <c:pt idx="0">
                  <c:v>14</c:v>
                </c:pt>
                <c:pt idx="1">
                  <c:v>29</c:v>
                </c:pt>
              </c:numCache>
            </c:numRef>
          </c:val>
          <c:extLst>
            <c:ext xmlns:c16="http://schemas.microsoft.com/office/drawing/2014/chart" uri="{C3380CC4-5D6E-409C-BE32-E72D297353CC}">
              <c16:uniqueId val="{00000000-B38C-4090-B4BE-84B7C7C28296}"/>
            </c:ext>
          </c:extLst>
        </c:ser>
        <c:dLbls>
          <c:showLegendKey val="0"/>
          <c:showVal val="0"/>
          <c:showCatName val="0"/>
          <c:showSerName val="0"/>
          <c:showPercent val="0"/>
          <c:showBubbleSize val="0"/>
          <c:showLeaderLines val="1"/>
        </c:dLbls>
      </c:pie3D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pivotSource>
    <c:name>[MATRIZ-DE-RIESGOS-DE- CORRUPCIÓN 2024.xlsx]Hoja2!TablaDinámica2</c:name>
    <c:fmtId val="1"/>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Total de riesgos por proceso</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Hoja2!$B$60</c:f>
              <c:strCache>
                <c:ptCount val="1"/>
                <c:pt idx="0">
                  <c:v>Total</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Hoja2!$A$61:$A$73</c:f>
              <c:strCache>
                <c:ptCount val="12"/>
                <c:pt idx="0">
                  <c:v>Gestión de Comunicación</c:v>
                </c:pt>
                <c:pt idx="1">
                  <c:v>Gestión de la Contratación</c:v>
                </c:pt>
                <c:pt idx="2">
                  <c:v>Gestión de la ejecución de proyectos de infraestructura</c:v>
                </c:pt>
                <c:pt idx="3">
                  <c:v>Gestión de Servicios Administrativos</c:v>
                </c:pt>
                <c:pt idx="4">
                  <c:v>Gestión de Tecnologías de información y comunicación</c:v>
                </c:pt>
                <c:pt idx="5">
                  <c:v>Gestión Documental</c:v>
                </c:pt>
                <c:pt idx="6">
                  <c:v>Gestión Financiera</c:v>
                </c:pt>
                <c:pt idx="7">
                  <c:v>Gestión Jurídica</c:v>
                </c:pt>
                <c:pt idx="8">
                  <c:v>Gestión Social</c:v>
                </c:pt>
                <c:pt idx="9">
                  <c:v>Todos los Procesos</c:v>
                </c:pt>
                <c:pt idx="10">
                  <c:v>Verificación Integral de la Gestión Corporativa</c:v>
                </c:pt>
                <c:pt idx="11">
                  <c:v>(en blanco)</c:v>
                </c:pt>
              </c:strCache>
            </c:strRef>
          </c:cat>
          <c:val>
            <c:numRef>
              <c:f>Hoja2!$B$61:$B$73</c:f>
              <c:numCache>
                <c:formatCode>General</c:formatCode>
                <c:ptCount val="12"/>
                <c:pt idx="0">
                  <c:v>1</c:v>
                </c:pt>
                <c:pt idx="1">
                  <c:v>1</c:v>
                </c:pt>
                <c:pt idx="2">
                  <c:v>4</c:v>
                </c:pt>
                <c:pt idx="3">
                  <c:v>1</c:v>
                </c:pt>
                <c:pt idx="4">
                  <c:v>3</c:v>
                </c:pt>
                <c:pt idx="5">
                  <c:v>1</c:v>
                </c:pt>
                <c:pt idx="6">
                  <c:v>1</c:v>
                </c:pt>
                <c:pt idx="7">
                  <c:v>1</c:v>
                </c:pt>
                <c:pt idx="8">
                  <c:v>2</c:v>
                </c:pt>
                <c:pt idx="9">
                  <c:v>1</c:v>
                </c:pt>
                <c:pt idx="10">
                  <c:v>2</c:v>
                </c:pt>
              </c:numCache>
            </c:numRef>
          </c:val>
          <c:extLst>
            <c:ext xmlns:c16="http://schemas.microsoft.com/office/drawing/2014/chart" uri="{C3380CC4-5D6E-409C-BE32-E72D297353CC}">
              <c16:uniqueId val="{00000000-FA87-43E5-A605-95D8BBAD5609}"/>
            </c:ext>
          </c:extLst>
        </c:ser>
        <c:dLbls>
          <c:showLegendKey val="0"/>
          <c:showVal val="0"/>
          <c:showCatName val="0"/>
          <c:showSerName val="0"/>
          <c:showPercent val="0"/>
          <c:showBubbleSize val="0"/>
        </c:dLbls>
        <c:gapWidth val="219"/>
        <c:overlap val="-27"/>
        <c:axId val="1046127039"/>
        <c:axId val="957795631"/>
      </c:barChart>
      <c:catAx>
        <c:axId val="104612703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957795631"/>
        <c:crosses val="autoZero"/>
        <c:auto val="1"/>
        <c:lblAlgn val="ctr"/>
        <c:lblOffset val="100"/>
        <c:noMultiLvlLbl val="0"/>
      </c:catAx>
      <c:valAx>
        <c:axId val="957795631"/>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046127039"/>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pivotSource>
    <c:name>[MATRIZ-DE-RIESGOS-DE- CORRUPCIÓN 2024.xlsx]Hoja2!TablaDinámica3</c:name>
    <c:fmtId val="1"/>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Total de riesgos por responsable de su gestion</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Hoja2!$B$82</c:f>
              <c:strCache>
                <c:ptCount val="1"/>
                <c:pt idx="0">
                  <c:v>Total</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Hoja2!$A$83:$A$98</c:f>
              <c:strCache>
                <c:ptCount val="15"/>
                <c:pt idx="0">
                  <c:v>Coordinación de Control Interno</c:v>
                </c:pt>
                <c:pt idx="1">
                  <c:v>Dirección Administrativa - Profesional Gestión TIC y Servicios Administrativos</c:v>
                </c:pt>
                <c:pt idx="2">
                  <c:v>Dirección Administrativa - Profesional Gestión TIC y Servicios Administrativos - Profesional CAD</c:v>
                </c:pt>
                <c:pt idx="3">
                  <c:v>Dirección Administrativa - Profesional Universitario  Gestión TIC </c:v>
                </c:pt>
                <c:pt idx="4">
                  <c:v>Dirección Administrativa Comunicaciones Gerencia Secretaria General</c:v>
                </c:pt>
                <c:pt idx="5">
                  <c:v>Dirección Comunicaciones </c:v>
                </c:pt>
                <c:pt idx="6">
                  <c:v>Dirección de Gestión Social </c:v>
                </c:pt>
                <c:pt idx="7">
                  <c:v>Dirección de Gestión Social y Mercadeo.
Secretaria General.</c:v>
                </c:pt>
                <c:pt idx="8">
                  <c:v>Dirección Infraestructura y transporte</c:v>
                </c:pt>
                <c:pt idx="9">
                  <c:v>Dirección Jurídica</c:v>
                </c:pt>
                <c:pt idx="10">
                  <c:v>Dirección Jurídica y Apoderados Judiciales </c:v>
                </c:pt>
                <c:pt idx="11">
                  <c:v>Director Financiero</c:v>
                </c:pt>
                <c:pt idx="12">
                  <c:v>Gerencia Secretaria General 
Jurídica
Control Interno Comunicaciones</c:v>
                </c:pt>
                <c:pt idx="13">
                  <c:v>Gestión Documental</c:v>
                </c:pt>
                <c:pt idx="14">
                  <c:v>(en blanco)</c:v>
                </c:pt>
              </c:strCache>
            </c:strRef>
          </c:cat>
          <c:val>
            <c:numRef>
              <c:f>Hoja2!$B$83:$B$98</c:f>
              <c:numCache>
                <c:formatCode>General</c:formatCode>
                <c:ptCount val="15"/>
                <c:pt idx="0">
                  <c:v>1</c:v>
                </c:pt>
                <c:pt idx="1">
                  <c:v>2</c:v>
                </c:pt>
                <c:pt idx="2">
                  <c:v>1</c:v>
                </c:pt>
                <c:pt idx="3">
                  <c:v>1</c:v>
                </c:pt>
                <c:pt idx="4">
                  <c:v>1</c:v>
                </c:pt>
                <c:pt idx="5">
                  <c:v>1</c:v>
                </c:pt>
                <c:pt idx="6">
                  <c:v>1</c:v>
                </c:pt>
                <c:pt idx="7">
                  <c:v>1</c:v>
                </c:pt>
                <c:pt idx="8">
                  <c:v>4</c:v>
                </c:pt>
                <c:pt idx="9">
                  <c:v>1</c:v>
                </c:pt>
                <c:pt idx="10">
                  <c:v>1</c:v>
                </c:pt>
                <c:pt idx="11">
                  <c:v>1</c:v>
                </c:pt>
                <c:pt idx="12">
                  <c:v>1</c:v>
                </c:pt>
                <c:pt idx="13">
                  <c:v>1</c:v>
                </c:pt>
              </c:numCache>
            </c:numRef>
          </c:val>
          <c:extLst>
            <c:ext xmlns:c16="http://schemas.microsoft.com/office/drawing/2014/chart" uri="{C3380CC4-5D6E-409C-BE32-E72D297353CC}">
              <c16:uniqueId val="{00000000-B5BC-4EF1-BF24-FBF88589C4B8}"/>
            </c:ext>
          </c:extLst>
        </c:ser>
        <c:dLbls>
          <c:showLegendKey val="0"/>
          <c:showVal val="0"/>
          <c:showCatName val="0"/>
          <c:showSerName val="0"/>
          <c:showPercent val="0"/>
          <c:showBubbleSize val="0"/>
        </c:dLbls>
        <c:gapWidth val="219"/>
        <c:overlap val="-27"/>
        <c:axId val="1166591503"/>
        <c:axId val="1166596303"/>
      </c:barChart>
      <c:catAx>
        <c:axId val="116659150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166596303"/>
        <c:crosses val="autoZero"/>
        <c:auto val="1"/>
        <c:lblAlgn val="ctr"/>
        <c:lblOffset val="100"/>
        <c:noMultiLvlLbl val="0"/>
      </c:catAx>
      <c:valAx>
        <c:axId val="1166596303"/>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166591503"/>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a:t>Riesgos Fiscales </a:t>
            </a:r>
            <a:r>
              <a:rPr lang="es-CO" baseline="0"/>
              <a:t> gestionados - efectividad</a:t>
            </a:r>
            <a:endParaRPr lang="es-CO"/>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spPr>
            <a:solidFill>
              <a:srgbClr val="009999"/>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Hoja2!$A$124:$A$125</c:f>
              <c:strCache>
                <c:ptCount val="2"/>
                <c:pt idx="0">
                  <c:v>Gestionados </c:v>
                </c:pt>
                <c:pt idx="1">
                  <c:v>Materializados</c:v>
                </c:pt>
              </c:strCache>
            </c:strRef>
          </c:cat>
          <c:val>
            <c:numRef>
              <c:f>Hoja2!$B$124:$B$125</c:f>
              <c:numCache>
                <c:formatCode>General</c:formatCode>
                <c:ptCount val="2"/>
                <c:pt idx="0">
                  <c:v>2</c:v>
                </c:pt>
                <c:pt idx="1">
                  <c:v>0</c:v>
                </c:pt>
              </c:numCache>
            </c:numRef>
          </c:val>
          <c:extLst>
            <c:ext xmlns:c16="http://schemas.microsoft.com/office/drawing/2014/chart" uri="{C3380CC4-5D6E-409C-BE32-E72D297353CC}">
              <c16:uniqueId val="{00000000-A6AF-45CC-92DF-AE47DA5DE5E5}"/>
            </c:ext>
          </c:extLst>
        </c:ser>
        <c:dLbls>
          <c:showLegendKey val="0"/>
          <c:showVal val="0"/>
          <c:showCatName val="0"/>
          <c:showSerName val="0"/>
          <c:showPercent val="0"/>
          <c:showBubbleSize val="0"/>
        </c:dLbls>
        <c:gapWidth val="219"/>
        <c:overlap val="-27"/>
        <c:axId val="1284766831"/>
        <c:axId val="1284767791"/>
      </c:barChart>
      <c:catAx>
        <c:axId val="128476683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284767791"/>
        <c:crosses val="autoZero"/>
        <c:auto val="1"/>
        <c:lblAlgn val="ctr"/>
        <c:lblOffset val="100"/>
        <c:noMultiLvlLbl val="0"/>
      </c:catAx>
      <c:valAx>
        <c:axId val="1284767791"/>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284766831"/>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sz="1400" b="0" i="0" u="none" strike="noStrike" kern="1200" spc="0" baseline="0">
                <a:solidFill>
                  <a:sysClr val="windowText" lastClr="000000">
                    <a:lumMod val="65000"/>
                    <a:lumOff val="35000"/>
                  </a:sysClr>
                </a:solidFill>
              </a:rPr>
              <a:t>Riesgos de Contratación gestionados - efectividad</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Hoja2!$B$152</c:f>
              <c:strCache>
                <c:ptCount val="1"/>
                <c:pt idx="0">
                  <c:v>TOTAL RIESGOS </c:v>
                </c:pt>
              </c:strCache>
            </c:strRef>
          </c:tx>
          <c:spPr>
            <a:solidFill>
              <a:srgbClr val="009999"/>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Hoja2!$A$153:$A$154</c:f>
              <c:strCache>
                <c:ptCount val="2"/>
                <c:pt idx="0">
                  <c:v>Gestionados </c:v>
                </c:pt>
                <c:pt idx="1">
                  <c:v>Materializados</c:v>
                </c:pt>
              </c:strCache>
            </c:strRef>
          </c:cat>
          <c:val>
            <c:numRef>
              <c:f>Hoja2!$B$153:$B$154</c:f>
              <c:numCache>
                <c:formatCode>General</c:formatCode>
                <c:ptCount val="2"/>
                <c:pt idx="0">
                  <c:v>6</c:v>
                </c:pt>
                <c:pt idx="1">
                  <c:v>0</c:v>
                </c:pt>
              </c:numCache>
            </c:numRef>
          </c:val>
          <c:extLst>
            <c:ext xmlns:c16="http://schemas.microsoft.com/office/drawing/2014/chart" uri="{C3380CC4-5D6E-409C-BE32-E72D297353CC}">
              <c16:uniqueId val="{00000000-FBC3-4607-86E9-5268E382D0DE}"/>
            </c:ext>
          </c:extLst>
        </c:ser>
        <c:dLbls>
          <c:showLegendKey val="0"/>
          <c:showVal val="0"/>
          <c:showCatName val="0"/>
          <c:showSerName val="0"/>
          <c:showPercent val="0"/>
          <c:showBubbleSize val="0"/>
        </c:dLbls>
        <c:gapWidth val="219"/>
        <c:overlap val="-27"/>
        <c:axId val="1166615503"/>
        <c:axId val="1166604943"/>
      </c:barChart>
      <c:catAx>
        <c:axId val="116661550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166604943"/>
        <c:crosses val="autoZero"/>
        <c:auto val="1"/>
        <c:lblAlgn val="ctr"/>
        <c:lblOffset val="100"/>
        <c:noMultiLvlLbl val="0"/>
      </c:catAx>
      <c:valAx>
        <c:axId val="1166604943"/>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166615503"/>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sz="1400" b="0" i="0" u="none" strike="noStrike" kern="1200" spc="0" baseline="0">
                <a:solidFill>
                  <a:sysClr val="windowText" lastClr="000000">
                    <a:lumMod val="65000"/>
                    <a:lumOff val="35000"/>
                  </a:sysClr>
                </a:solidFill>
              </a:rPr>
              <a:t>Riesgos de seguridad digital gestionados - efectividad</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Hoja2!$B$181</c:f>
              <c:strCache>
                <c:ptCount val="1"/>
                <c:pt idx="0">
                  <c:v>TOTAL RIESGOS </c:v>
                </c:pt>
              </c:strCache>
            </c:strRef>
          </c:tx>
          <c:spPr>
            <a:solidFill>
              <a:srgbClr val="009999"/>
            </a:solidFill>
            <a:ln>
              <a:noFill/>
            </a:ln>
            <a:effectLst/>
          </c:spPr>
          <c:invertIfNegative val="0"/>
          <c:dLbls>
            <c:dLbl>
              <c:idx val="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93C-4F30-AF65-8B9491FD1E5E}"/>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Hoja2!$A$182:$A$183</c:f>
              <c:strCache>
                <c:ptCount val="2"/>
                <c:pt idx="0">
                  <c:v>Gestionados </c:v>
                </c:pt>
                <c:pt idx="1">
                  <c:v>Materializados</c:v>
                </c:pt>
              </c:strCache>
            </c:strRef>
          </c:cat>
          <c:val>
            <c:numRef>
              <c:f>Hoja2!$B$182:$B$183</c:f>
              <c:numCache>
                <c:formatCode>General</c:formatCode>
                <c:ptCount val="2"/>
                <c:pt idx="0">
                  <c:v>8</c:v>
                </c:pt>
                <c:pt idx="1">
                  <c:v>0</c:v>
                </c:pt>
              </c:numCache>
            </c:numRef>
          </c:val>
          <c:extLst>
            <c:ext xmlns:c16="http://schemas.microsoft.com/office/drawing/2014/chart" uri="{C3380CC4-5D6E-409C-BE32-E72D297353CC}">
              <c16:uniqueId val="{00000000-E93C-4F30-AF65-8B9491FD1E5E}"/>
            </c:ext>
          </c:extLst>
        </c:ser>
        <c:dLbls>
          <c:showLegendKey val="0"/>
          <c:showVal val="0"/>
          <c:showCatName val="0"/>
          <c:showSerName val="0"/>
          <c:showPercent val="0"/>
          <c:showBubbleSize val="0"/>
        </c:dLbls>
        <c:gapWidth val="219"/>
        <c:overlap val="-27"/>
        <c:axId val="1037051727"/>
        <c:axId val="1037057487"/>
      </c:barChart>
      <c:catAx>
        <c:axId val="103705172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037057487"/>
        <c:crosses val="autoZero"/>
        <c:auto val="1"/>
        <c:lblAlgn val="ctr"/>
        <c:lblOffset val="100"/>
        <c:noMultiLvlLbl val="0"/>
      </c:catAx>
      <c:valAx>
        <c:axId val="1037057487"/>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037051727"/>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sz="1400" b="0" i="0" u="none" strike="noStrike" kern="1200" spc="0" baseline="0">
                <a:solidFill>
                  <a:sysClr val="windowText" lastClr="000000">
                    <a:lumMod val="65000"/>
                    <a:lumOff val="35000"/>
                  </a:sysClr>
                </a:solidFill>
              </a:rPr>
              <a:t>Riesgos de Corrupcion gestionados - efectividad</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Hoja2!$B$214</c:f>
              <c:strCache>
                <c:ptCount val="1"/>
                <c:pt idx="0">
                  <c:v>TOTAL RIESGOS </c:v>
                </c:pt>
              </c:strCache>
            </c:strRef>
          </c:tx>
          <c:spPr>
            <a:solidFill>
              <a:srgbClr val="009999"/>
            </a:solidFill>
            <a:ln>
              <a:noFill/>
            </a:ln>
            <a:effectLst/>
          </c:spPr>
          <c:invertIfNegative val="0"/>
          <c:cat>
            <c:strRef>
              <c:f>Hoja2!$A$215:$A$216</c:f>
              <c:strCache>
                <c:ptCount val="2"/>
                <c:pt idx="0">
                  <c:v>Gestionados </c:v>
                </c:pt>
                <c:pt idx="1">
                  <c:v>Materializados</c:v>
                </c:pt>
              </c:strCache>
            </c:strRef>
          </c:cat>
          <c:val>
            <c:numRef>
              <c:f>Hoja2!$B$215:$B$216</c:f>
              <c:numCache>
                <c:formatCode>General</c:formatCode>
                <c:ptCount val="2"/>
                <c:pt idx="0">
                  <c:v>18</c:v>
                </c:pt>
                <c:pt idx="1">
                  <c:v>0</c:v>
                </c:pt>
              </c:numCache>
            </c:numRef>
          </c:val>
          <c:extLst>
            <c:ext xmlns:c16="http://schemas.microsoft.com/office/drawing/2014/chart" uri="{C3380CC4-5D6E-409C-BE32-E72D297353CC}">
              <c16:uniqueId val="{00000000-F99B-42B5-8933-BAEDC3CEB6B2}"/>
            </c:ext>
          </c:extLst>
        </c:ser>
        <c:dLbls>
          <c:showLegendKey val="0"/>
          <c:showVal val="0"/>
          <c:showCatName val="0"/>
          <c:showSerName val="0"/>
          <c:showPercent val="0"/>
          <c:showBubbleSize val="0"/>
        </c:dLbls>
        <c:gapWidth val="219"/>
        <c:overlap val="-27"/>
        <c:axId val="1166597743"/>
        <c:axId val="1166608783"/>
      </c:barChart>
      <c:catAx>
        <c:axId val="116659774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166608783"/>
        <c:crosses val="autoZero"/>
        <c:auto val="1"/>
        <c:lblAlgn val="ctr"/>
        <c:lblOffset val="100"/>
        <c:noMultiLvlLbl val="0"/>
      </c:catAx>
      <c:valAx>
        <c:axId val="1166608783"/>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166597743"/>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400" b="0" i="0" u="none" strike="noStrike" kern="1200" spc="0" baseline="0">
                <a:solidFill>
                  <a:sysClr val="windowText" lastClr="000000">
                    <a:lumMod val="65000"/>
                    <a:lumOff val="35000"/>
                  </a:sysClr>
                </a:solidFill>
              </a:rPr>
              <a:t>Total de Riesgos identificados y gestionados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accent1"/>
              </a:solidFill>
              <a:ln w="25400">
                <a:solidFill>
                  <a:schemeClr val="lt1"/>
                </a:solidFill>
              </a:ln>
              <a:effectLst/>
              <a:sp3d contourW="25400">
                <a:contourClr>
                  <a:schemeClr val="lt1"/>
                </a:contourClr>
              </a:sp3d>
            </c:spPr>
            <c:extLst>
              <c:ext xmlns:c16="http://schemas.microsoft.com/office/drawing/2014/chart" uri="{C3380CC4-5D6E-409C-BE32-E72D297353CC}">
                <c16:uniqueId val="{00000001-76BB-4AED-BE2F-B9401703A321}"/>
              </c:ext>
            </c:extLst>
          </c:dPt>
          <c:dPt>
            <c:idx val="1"/>
            <c:bubble3D val="0"/>
            <c:spPr>
              <a:solidFill>
                <a:schemeClr val="accent2"/>
              </a:solidFill>
              <a:ln w="25400">
                <a:solidFill>
                  <a:schemeClr val="lt1"/>
                </a:solidFill>
              </a:ln>
              <a:effectLst/>
              <a:sp3d contourW="25400">
                <a:contourClr>
                  <a:schemeClr val="lt1"/>
                </a:contourClr>
              </a:sp3d>
            </c:spPr>
            <c:extLst>
              <c:ext xmlns:c16="http://schemas.microsoft.com/office/drawing/2014/chart" uri="{C3380CC4-5D6E-409C-BE32-E72D297353CC}">
                <c16:uniqueId val="{00000003-76BB-4AED-BE2F-B9401703A321}"/>
              </c:ext>
            </c:extLst>
          </c:dPt>
          <c:dPt>
            <c:idx val="2"/>
            <c:bubble3D val="0"/>
            <c:spPr>
              <a:solidFill>
                <a:schemeClr val="accent3"/>
              </a:solidFill>
              <a:ln w="25400">
                <a:solidFill>
                  <a:schemeClr val="lt1"/>
                </a:solidFill>
              </a:ln>
              <a:effectLst/>
              <a:sp3d contourW="25400">
                <a:contourClr>
                  <a:schemeClr val="lt1"/>
                </a:contourClr>
              </a:sp3d>
            </c:spPr>
            <c:extLst>
              <c:ext xmlns:c16="http://schemas.microsoft.com/office/drawing/2014/chart" uri="{C3380CC4-5D6E-409C-BE32-E72D297353CC}">
                <c16:uniqueId val="{00000005-76BB-4AED-BE2F-B9401703A321}"/>
              </c:ext>
            </c:extLst>
          </c:dPt>
          <c:dPt>
            <c:idx val="3"/>
            <c:bubble3D val="0"/>
            <c:spPr>
              <a:solidFill>
                <a:schemeClr val="accent4"/>
              </a:solidFill>
              <a:ln w="25400">
                <a:solidFill>
                  <a:schemeClr val="lt1"/>
                </a:solidFill>
              </a:ln>
              <a:effectLst/>
              <a:sp3d contourW="25400">
                <a:contourClr>
                  <a:schemeClr val="lt1"/>
                </a:contourClr>
              </a:sp3d>
            </c:spPr>
            <c:extLst>
              <c:ext xmlns:c16="http://schemas.microsoft.com/office/drawing/2014/chart" uri="{C3380CC4-5D6E-409C-BE32-E72D297353CC}">
                <c16:uniqueId val="{00000007-76BB-4AED-BE2F-B9401703A321}"/>
              </c:ext>
            </c:extLst>
          </c:dPt>
          <c:dPt>
            <c:idx val="4"/>
            <c:bubble3D val="0"/>
            <c:spPr>
              <a:solidFill>
                <a:schemeClr val="accent5"/>
              </a:solidFill>
              <a:ln w="25400">
                <a:solidFill>
                  <a:schemeClr val="lt1"/>
                </a:solidFill>
              </a:ln>
              <a:effectLst/>
              <a:sp3d contourW="25400">
                <a:contourClr>
                  <a:schemeClr val="lt1"/>
                </a:contourClr>
              </a:sp3d>
            </c:spPr>
            <c:extLst>
              <c:ext xmlns:c16="http://schemas.microsoft.com/office/drawing/2014/chart" uri="{C3380CC4-5D6E-409C-BE32-E72D297353CC}">
                <c16:uniqueId val="{00000009-76BB-4AED-BE2F-B9401703A321}"/>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Hoja2!$C$38:$C$42</c:f>
              <c:strCache>
                <c:ptCount val="5"/>
                <c:pt idx="0">
                  <c:v>Riesgos Fiscales</c:v>
                </c:pt>
                <c:pt idx="1">
                  <c:v>Riesgos de contratacion</c:v>
                </c:pt>
                <c:pt idx="2">
                  <c:v>Riesgos de Seguridad digital</c:v>
                </c:pt>
                <c:pt idx="3">
                  <c:v>Riesgos de corrupcion</c:v>
                </c:pt>
                <c:pt idx="4">
                  <c:v>Riesgos de procesos</c:v>
                </c:pt>
              </c:strCache>
            </c:strRef>
          </c:cat>
          <c:val>
            <c:numRef>
              <c:f>Hoja2!$D$38:$D$42</c:f>
              <c:numCache>
                <c:formatCode>General</c:formatCode>
                <c:ptCount val="5"/>
                <c:pt idx="0">
                  <c:v>2</c:v>
                </c:pt>
                <c:pt idx="1">
                  <c:v>6</c:v>
                </c:pt>
                <c:pt idx="2">
                  <c:v>5</c:v>
                </c:pt>
                <c:pt idx="3">
                  <c:v>18</c:v>
                </c:pt>
                <c:pt idx="4">
                  <c:v>30</c:v>
                </c:pt>
              </c:numCache>
            </c:numRef>
          </c:val>
          <c:extLst>
            <c:ext xmlns:c16="http://schemas.microsoft.com/office/drawing/2014/chart" uri="{C3380CC4-5D6E-409C-BE32-E72D297353CC}">
              <c16:uniqueId val="{00000000-35C2-4DA2-9D83-07E474C558EB}"/>
            </c:ext>
          </c:extLst>
        </c:ser>
        <c:dLbls>
          <c:showLegendKey val="0"/>
          <c:showVal val="0"/>
          <c:showCatName val="0"/>
          <c:showSerName val="0"/>
          <c:showPercent val="0"/>
          <c:showBubbleSize val="0"/>
          <c:showLeaderLines val="1"/>
        </c:dLbls>
      </c:pie3D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editAs="oneCell">
    <xdr:from>
      <xdr:col>0</xdr:col>
      <xdr:colOff>2286</xdr:colOff>
      <xdr:row>0</xdr:row>
      <xdr:rowOff>101381</xdr:rowOff>
    </xdr:from>
    <xdr:to>
      <xdr:col>0</xdr:col>
      <xdr:colOff>2286</xdr:colOff>
      <xdr:row>0</xdr:row>
      <xdr:rowOff>222250</xdr:rowOff>
    </xdr:to>
    <xdr:sp macro="" textlink="">
      <xdr:nvSpPr>
        <xdr:cNvPr id="2" name="Shape 2">
          <a:extLst>
            <a:ext uri="{FF2B5EF4-FFF2-40B4-BE49-F238E27FC236}">
              <a16:creationId xmlns:a16="http://schemas.microsoft.com/office/drawing/2014/main" id="{BAFF28C3-3F37-4983-B021-52C8810F1551}"/>
            </a:ext>
          </a:extLst>
        </xdr:cNvPr>
        <xdr:cNvSpPr/>
      </xdr:nvSpPr>
      <xdr:spPr>
        <a:xfrm>
          <a:off x="2286" y="101381"/>
          <a:ext cx="0" cy="120869"/>
        </a:xfrm>
        <a:custGeom>
          <a:avLst/>
          <a:gdLst/>
          <a:ahLst/>
          <a:cxnLst/>
          <a:rect l="0" t="0" r="0" b="0"/>
          <a:pathLst>
            <a:path h="117475">
              <a:moveTo>
                <a:pt x="0" y="0"/>
              </a:moveTo>
              <a:lnTo>
                <a:pt x="0" y="117348"/>
              </a:lnTo>
            </a:path>
          </a:pathLst>
        </a:custGeom>
        <a:ln w="4572">
          <a:solidFill>
            <a:srgbClr val="000000"/>
          </a:solidFill>
        </a:ln>
      </xdr:spPr>
    </xdr:sp>
    <xdr:clientData/>
  </xdr:twoCellAnchor>
  <xdr:twoCellAnchor editAs="oneCell">
    <xdr:from>
      <xdr:col>5</xdr:col>
      <xdr:colOff>2028265</xdr:colOff>
      <xdr:row>0</xdr:row>
      <xdr:rowOff>22412</xdr:rowOff>
    </xdr:from>
    <xdr:to>
      <xdr:col>8</xdr:col>
      <xdr:colOff>121584</xdr:colOff>
      <xdr:row>2</xdr:row>
      <xdr:rowOff>235308</xdr:rowOff>
    </xdr:to>
    <xdr:pic>
      <xdr:nvPicPr>
        <xdr:cNvPr id="3" name="Gráfico 28">
          <a:extLst>
            <a:ext uri="{FF2B5EF4-FFF2-40B4-BE49-F238E27FC236}">
              <a16:creationId xmlns:a16="http://schemas.microsoft.com/office/drawing/2014/main" id="{A41D2BDC-0322-4DC6-ABE0-FCB91586453B}"/>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8600515" y="22412"/>
          <a:ext cx="960344" cy="80344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257175</xdr:colOff>
      <xdr:row>1</xdr:row>
      <xdr:rowOff>157162</xdr:rowOff>
    </xdr:from>
    <xdr:to>
      <xdr:col>9</xdr:col>
      <xdr:colOff>28575</xdr:colOff>
      <xdr:row>18</xdr:row>
      <xdr:rowOff>147637</xdr:rowOff>
    </xdr:to>
    <xdr:graphicFrame macro="">
      <xdr:nvGraphicFramePr>
        <xdr:cNvPr id="2" name="Gráfico 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176212</xdr:colOff>
      <xdr:row>22</xdr:row>
      <xdr:rowOff>0</xdr:rowOff>
    </xdr:from>
    <xdr:to>
      <xdr:col>12</xdr:col>
      <xdr:colOff>633412</xdr:colOff>
      <xdr:row>38</xdr:row>
      <xdr:rowOff>104775</xdr:rowOff>
    </xdr:to>
    <xdr:graphicFrame macro="">
      <xdr:nvGraphicFramePr>
        <xdr:cNvPr id="3" name="Gráfico 2">
          <a:extLst>
            <a:ext uri="{FF2B5EF4-FFF2-40B4-BE49-F238E27FC236}">
              <a16:creationId xmlns:a16="http://schemas.microsoft.com/office/drawing/2014/main" id="{D4F7385F-E356-9B2B-1ABD-84E33821BA4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823912</xdr:colOff>
      <xdr:row>60</xdr:row>
      <xdr:rowOff>28575</xdr:rowOff>
    </xdr:from>
    <xdr:to>
      <xdr:col>6</xdr:col>
      <xdr:colOff>309562</xdr:colOff>
      <xdr:row>78</xdr:row>
      <xdr:rowOff>19050</xdr:rowOff>
    </xdr:to>
    <xdr:graphicFrame macro="">
      <xdr:nvGraphicFramePr>
        <xdr:cNvPr id="4" name="Gráfico 3">
          <a:extLst>
            <a:ext uri="{FF2B5EF4-FFF2-40B4-BE49-F238E27FC236}">
              <a16:creationId xmlns:a16="http://schemas.microsoft.com/office/drawing/2014/main" id="{F1D56AD9-0F7F-68A4-A2A6-7C6A226F991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709612</xdr:colOff>
      <xdr:row>80</xdr:row>
      <xdr:rowOff>66675</xdr:rowOff>
    </xdr:from>
    <xdr:to>
      <xdr:col>6</xdr:col>
      <xdr:colOff>195262</xdr:colOff>
      <xdr:row>98</xdr:row>
      <xdr:rowOff>57150</xdr:rowOff>
    </xdr:to>
    <xdr:graphicFrame macro="">
      <xdr:nvGraphicFramePr>
        <xdr:cNvPr id="5" name="Gráfico 4">
          <a:extLst>
            <a:ext uri="{FF2B5EF4-FFF2-40B4-BE49-F238E27FC236}">
              <a16:creationId xmlns:a16="http://schemas.microsoft.com/office/drawing/2014/main" id="{914E4DCD-ECDB-ED6B-5BC4-EE3F54B0076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238125</xdr:colOff>
      <xdr:row>120</xdr:row>
      <xdr:rowOff>47625</xdr:rowOff>
    </xdr:from>
    <xdr:to>
      <xdr:col>3</xdr:col>
      <xdr:colOff>1038225</xdr:colOff>
      <xdr:row>133</xdr:row>
      <xdr:rowOff>19050</xdr:rowOff>
    </xdr:to>
    <xdr:graphicFrame macro="">
      <xdr:nvGraphicFramePr>
        <xdr:cNvPr id="6" name="Gráfico 5">
          <a:extLst>
            <a:ext uri="{FF2B5EF4-FFF2-40B4-BE49-F238E27FC236}">
              <a16:creationId xmlns:a16="http://schemas.microsoft.com/office/drawing/2014/main" id="{79C3792F-5C41-09DE-A865-E2E99A3D003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xdr:col>
      <xdr:colOff>361950</xdr:colOff>
      <xdr:row>149</xdr:row>
      <xdr:rowOff>114300</xdr:rowOff>
    </xdr:from>
    <xdr:to>
      <xdr:col>5</xdr:col>
      <xdr:colOff>76200</xdr:colOff>
      <xdr:row>165</xdr:row>
      <xdr:rowOff>0</xdr:rowOff>
    </xdr:to>
    <xdr:graphicFrame macro="">
      <xdr:nvGraphicFramePr>
        <xdr:cNvPr id="8" name="Gráfico 7">
          <a:extLst>
            <a:ext uri="{FF2B5EF4-FFF2-40B4-BE49-F238E27FC236}">
              <a16:creationId xmlns:a16="http://schemas.microsoft.com/office/drawing/2014/main" id="{9BF81064-3A49-B083-54F4-7E4BCFC7634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xdr:col>
      <xdr:colOff>219075</xdr:colOff>
      <xdr:row>179</xdr:row>
      <xdr:rowOff>19050</xdr:rowOff>
    </xdr:from>
    <xdr:to>
      <xdr:col>7</xdr:col>
      <xdr:colOff>47625</xdr:colOff>
      <xdr:row>196</xdr:row>
      <xdr:rowOff>9525</xdr:rowOff>
    </xdr:to>
    <xdr:graphicFrame macro="">
      <xdr:nvGraphicFramePr>
        <xdr:cNvPr id="9" name="Gráfico 8">
          <a:extLst>
            <a:ext uri="{FF2B5EF4-FFF2-40B4-BE49-F238E27FC236}">
              <a16:creationId xmlns:a16="http://schemas.microsoft.com/office/drawing/2014/main" id="{BFCB7106-5785-7070-8858-5A76A5D5F0A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457200</xdr:colOff>
      <xdr:row>212</xdr:row>
      <xdr:rowOff>133349</xdr:rowOff>
    </xdr:from>
    <xdr:to>
      <xdr:col>4</xdr:col>
      <xdr:colOff>9525</xdr:colOff>
      <xdr:row>227</xdr:row>
      <xdr:rowOff>95249</xdr:rowOff>
    </xdr:to>
    <xdr:graphicFrame macro="">
      <xdr:nvGraphicFramePr>
        <xdr:cNvPr id="10" name="Gráfico 9">
          <a:extLst>
            <a:ext uri="{FF2B5EF4-FFF2-40B4-BE49-F238E27FC236}">
              <a16:creationId xmlns:a16="http://schemas.microsoft.com/office/drawing/2014/main" id="{96E31E3E-6C34-C313-931C-B98AFDC2E60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7</xdr:col>
      <xdr:colOff>66675</xdr:colOff>
      <xdr:row>39</xdr:row>
      <xdr:rowOff>133350</xdr:rowOff>
    </xdr:from>
    <xdr:to>
      <xdr:col>13</xdr:col>
      <xdr:colOff>523875</xdr:colOff>
      <xdr:row>56</xdr:row>
      <xdr:rowOff>123825</xdr:rowOff>
    </xdr:to>
    <xdr:graphicFrame macro="">
      <xdr:nvGraphicFramePr>
        <xdr:cNvPr id="11" name="Gráfico 10">
          <a:extLst>
            <a:ext uri="{FF2B5EF4-FFF2-40B4-BE49-F238E27FC236}">
              <a16:creationId xmlns:a16="http://schemas.microsoft.com/office/drawing/2014/main" id="{E9781E8F-1E19-1291-A5BA-D1039CF3790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2286</xdr:colOff>
      <xdr:row>0</xdr:row>
      <xdr:rowOff>101381</xdr:rowOff>
    </xdr:from>
    <xdr:to>
      <xdr:col>0</xdr:col>
      <xdr:colOff>2286</xdr:colOff>
      <xdr:row>1</xdr:row>
      <xdr:rowOff>22225</xdr:rowOff>
    </xdr:to>
    <xdr:sp macro="" textlink="">
      <xdr:nvSpPr>
        <xdr:cNvPr id="4" name="Shape 2">
          <a:extLst>
            <a:ext uri="{FF2B5EF4-FFF2-40B4-BE49-F238E27FC236}">
              <a16:creationId xmlns:a16="http://schemas.microsoft.com/office/drawing/2014/main" id="{00000000-0008-0000-0200-000004000000}"/>
            </a:ext>
          </a:extLst>
        </xdr:cNvPr>
        <xdr:cNvSpPr/>
      </xdr:nvSpPr>
      <xdr:spPr>
        <a:xfrm>
          <a:off x="2286" y="101381"/>
          <a:ext cx="0" cy="120869"/>
        </a:xfrm>
        <a:custGeom>
          <a:avLst/>
          <a:gdLst/>
          <a:ahLst/>
          <a:cxnLst/>
          <a:rect l="0" t="0" r="0" b="0"/>
          <a:pathLst>
            <a:path h="117475">
              <a:moveTo>
                <a:pt x="0" y="0"/>
              </a:moveTo>
              <a:lnTo>
                <a:pt x="0" y="117348"/>
              </a:lnTo>
            </a:path>
          </a:pathLst>
        </a:custGeom>
        <a:ln w="4572">
          <a:solidFill>
            <a:srgbClr val="000000"/>
          </a:solidFill>
        </a:ln>
      </xdr:spPr>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2286</xdr:colOff>
      <xdr:row>0</xdr:row>
      <xdr:rowOff>101381</xdr:rowOff>
    </xdr:from>
    <xdr:to>
      <xdr:col>0</xdr:col>
      <xdr:colOff>2286</xdr:colOff>
      <xdr:row>0</xdr:row>
      <xdr:rowOff>315302</xdr:rowOff>
    </xdr:to>
    <xdr:sp macro="" textlink="">
      <xdr:nvSpPr>
        <xdr:cNvPr id="2" name="Shape 2">
          <a:extLst>
            <a:ext uri="{FF2B5EF4-FFF2-40B4-BE49-F238E27FC236}">
              <a16:creationId xmlns:a16="http://schemas.microsoft.com/office/drawing/2014/main" id="{00000000-0008-0000-0100-000002000000}"/>
            </a:ext>
          </a:extLst>
        </xdr:cNvPr>
        <xdr:cNvSpPr/>
      </xdr:nvSpPr>
      <xdr:spPr>
        <a:xfrm>
          <a:off x="2286" y="101381"/>
          <a:ext cx="0" cy="120869"/>
        </a:xfrm>
        <a:custGeom>
          <a:avLst/>
          <a:gdLst/>
          <a:ahLst/>
          <a:cxnLst/>
          <a:rect l="0" t="0" r="0" b="0"/>
          <a:pathLst>
            <a:path h="117475">
              <a:moveTo>
                <a:pt x="0" y="0"/>
              </a:moveTo>
              <a:lnTo>
                <a:pt x="0" y="117348"/>
              </a:lnTo>
            </a:path>
          </a:pathLst>
        </a:custGeom>
        <a:ln w="4572">
          <a:solidFill>
            <a:srgbClr val="000000"/>
          </a:solidFill>
        </a:ln>
      </xdr:spPr>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E:\METRO%20PLUS%202024\MATRIZ%20DE%20RIESGOS%20DE%20CORRUPCION%20-%20TERCER%20MONITOREO%202024.xlsx" TargetMode="External"/><Relationship Id="rId1" Type="http://schemas.openxmlformats.org/officeDocument/2006/relationships/externalLinkPath" Target="file:///\\domain-srv\Compartida\METRO%20PLUS%202024\MATRIZ%20DE%20RIESGOS%20DE%20CORRUPCION%20-%20TERCER%20MONITOREO%20202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METROPLUS%202023\FO-DE-11%20Matriz%20de%20Riesg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MATRIZ CORRUPCION"/>
      <sheetName val="Matríz Definición"/>
      <sheetName val="Calificación  impacto"/>
      <sheetName val="Probabilidad"/>
      <sheetName val="EVALUACIÓN DE CONTROLES"/>
    </sheetNames>
    <sheetDataSet>
      <sheetData sheetId="0"/>
      <sheetData sheetId="1"/>
      <sheetData sheetId="2"/>
      <sheetData sheetId="3"/>
      <sheetData sheetId="4">
        <row r="119">
          <cell r="BR119" t="str">
            <v>Entre 0-20%</v>
          </cell>
          <cell r="BU119" t="str">
            <v>Muy baja</v>
          </cell>
        </row>
        <row r="120">
          <cell r="BR120" t="str">
            <v>Entre 21-40%</v>
          </cell>
          <cell r="BU120" t="str">
            <v xml:space="preserve">Baja </v>
          </cell>
        </row>
        <row r="121">
          <cell r="BR121" t="str">
            <v>Entre 41-60%</v>
          </cell>
          <cell r="BU121" t="str">
            <v xml:space="preserve">Media </v>
          </cell>
        </row>
        <row r="122">
          <cell r="BR122" t="str">
            <v>Entre 61-80%</v>
          </cell>
          <cell r="BU122" t="str">
            <v>Alta</v>
          </cell>
        </row>
        <row r="123">
          <cell r="BR123" t="str">
            <v>Entre 81-100%</v>
          </cell>
          <cell r="BU123" t="str">
            <v>Muy alta</v>
          </cell>
        </row>
        <row r="126">
          <cell r="BR126" t="str">
            <v>IMPACTO RESIDUAL</v>
          </cell>
        </row>
        <row r="127">
          <cell r="BR127" t="str">
            <v>Entre 0-20%</v>
          </cell>
          <cell r="BU127" t="str">
            <v>Leve</v>
          </cell>
        </row>
        <row r="128">
          <cell r="BR128" t="str">
            <v>Entre 21-40%</v>
          </cell>
          <cell r="BU128" t="str">
            <v>Menor</v>
          </cell>
        </row>
        <row r="129">
          <cell r="BR129" t="str">
            <v>Entre 41-60%</v>
          </cell>
          <cell r="BU129" t="str">
            <v>Moderado</v>
          </cell>
        </row>
        <row r="130">
          <cell r="BR130" t="str">
            <v>Entre 61-80%</v>
          </cell>
          <cell r="BU130" t="str">
            <v>Mayor</v>
          </cell>
        </row>
        <row r="131">
          <cell r="BR131" t="str">
            <v>Entre 81-100%</v>
          </cell>
          <cell r="BU131" t="str">
            <v>Catastrófico</v>
          </cell>
        </row>
        <row r="134">
          <cell r="BU134" t="str">
            <v>BAJO</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valuación de controles"/>
    </sheetNames>
    <sheetDataSet>
      <sheetData sheetId="0" refreshError="1"/>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_rels/pivotCacheDefinition3.xml.rels><?xml version="1.0" encoding="UTF-8" standalone="yes"?>
<Relationships xmlns="http://schemas.openxmlformats.org/package/2006/relationships"><Relationship Id="rId1" Type="http://schemas.openxmlformats.org/officeDocument/2006/relationships/pivotCacheRecords" Target="pivotCacheRecords3.xml"/></Relationships>
</file>

<file path=xl/pivotCache/_rels/pivotCacheDefinition4.xml.rels><?xml version="1.0" encoding="UTF-8" standalone="yes"?>
<Relationships xmlns="http://schemas.openxmlformats.org/package/2006/relationships"><Relationship Id="rId1" Type="http://schemas.openxmlformats.org/officeDocument/2006/relationships/pivotCacheRecords" Target="pivotCacheRecords4.xml"/></Relationships>
</file>

<file path=xl/pivotCache/_rels/pivotCacheDefinition5.xml.rels><?xml version="1.0" encoding="UTF-8" standalone="yes"?>
<Relationships xmlns="http://schemas.openxmlformats.org/package/2006/relationships"><Relationship Id="rId1" Type="http://schemas.openxmlformats.org/officeDocument/2006/relationships/pivotCacheRecords" Target="pivotCacheRecords5.xml"/></Relationships>
</file>

<file path=xl/pivotCache/_rels/pivotCacheDefinition6.xml.rels><?xml version="1.0" encoding="UTF-8" standalone="yes"?>
<Relationships xmlns="http://schemas.openxmlformats.org/package/2006/relationships"><Relationship Id="rId1" Type="http://schemas.openxmlformats.org/officeDocument/2006/relationships/pivotCacheRecords" Target="pivotCacheRecords6.xml"/></Relationships>
</file>

<file path=xl/pivotCache/_rels/pivotCacheDefinition7.xml.rels><?xml version="1.0" encoding="UTF-8" standalone="yes"?>
<Relationships xmlns="http://schemas.openxmlformats.org/package/2006/relationships"><Relationship Id="rId1" Type="http://schemas.openxmlformats.org/officeDocument/2006/relationships/pivotCacheRecords" Target="pivotCacheRecords7.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ndres eduardo rojas vizcaino" refreshedDate="45288.665223958335" createdVersion="7" refreshedVersion="7" minRefreshableVersion="3" recordCount="72" xr:uid="{00000000-000A-0000-FFFF-FFFF00000000}">
  <cacheSource type="worksheet">
    <worksheetSource ref="F7:F52" sheet="MATRIZ DE RIESGOS DE PROCESOS"/>
  </cacheSource>
  <cacheFields count="1">
    <cacheField name="Clasificación del riesgo" numFmtId="0">
      <sharedItems containsBlank="1" count="8">
        <m/>
        <s v="Ejecución y Administración de Procesos"/>
        <s v="Relaciones Laborales"/>
        <s v="Usuarios, Productos y Prácticas"/>
        <s v="Fraude Interno"/>
        <s v="Daños a Activos Fijos"/>
        <s v="Fallas Tecnológicas"/>
        <s v="De cumplimiento y conformidad" u="1"/>
      </sharedItems>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ndres eduardo rojas vizcaino" refreshedDate="45288.694737847225" createdVersion="7" refreshedVersion="7" minRefreshableVersion="3" recordCount="72" xr:uid="{00000000-000A-0000-FFFF-FFFF01000000}">
  <cacheSource type="worksheet">
    <worksheetSource ref="B7:B52" sheet="MATRIZ DE RIESGOS DE PROCESOS"/>
  </cacheSource>
  <cacheFields count="1">
    <cacheField name="Procesos" numFmtId="0">
      <sharedItems containsBlank="1" count="17">
        <m/>
        <s v="Direccionamiento Estratégico"/>
        <s v="Planeación Técnica y Estructura de Proyectos de Movilidad"/>
        <s v="Gestión de la ejecución de proyectos de infraestructura"/>
        <s v="Gestión de Talento Humano"/>
        <s v="Gestión Social"/>
        <s v="Gestión de Comunicación"/>
        <s v="Gestión Documental"/>
        <s v="Gestión Financiera"/>
        <s v="Gestión de la Contratación"/>
        <s v="Gestión Jurídica"/>
        <s v="Gestión de Servicios Administrativos"/>
        <s v="Gestión de Tecnologías de información y comunicación"/>
        <s v="Verificación Integral de la Gestión Corporativa"/>
        <s v="Todos los Procesos"/>
        <s v="Verificación Integral de la Gestión Coporativa" u="1"/>
        <s v="Gestión de Comucación" u="1"/>
      </sharedItems>
    </cacheField>
  </cacheFields>
  <extLst>
    <ext xmlns:x14="http://schemas.microsoft.com/office/spreadsheetml/2009/9/main" uri="{725AE2AE-9491-48be-B2B4-4EB974FC3084}">
      <x14:pivotCacheDefinition/>
    </ext>
  </extLst>
</pivotCacheDefinition>
</file>

<file path=xl/pivotCache/pivotCacheDefinition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ndres eduardo rojas vizcaino" refreshedDate="45288.718392592593" createdVersion="7" refreshedVersion="7" minRefreshableVersion="3" recordCount="70" xr:uid="{00000000-000A-0000-FFFF-FFFF02000000}">
  <cacheSource type="worksheet">
    <worksheetSource ref="L9:L52" sheet="MATRIZ DE RIESGOS DE PROCESOS"/>
  </cacheSource>
  <cacheFields count="1">
    <cacheField name="Zona de riesgo inherente" numFmtId="0">
      <sharedItems count="4">
        <s v="BAJO"/>
        <s v="EXTREMO"/>
        <s v="MODERADO"/>
        <s v="ALTO"/>
      </sharedItems>
    </cacheField>
  </cacheFields>
  <extLst>
    <ext xmlns:x14="http://schemas.microsoft.com/office/spreadsheetml/2009/9/main" uri="{725AE2AE-9491-48be-B2B4-4EB974FC3084}">
      <x14:pivotCacheDefinition/>
    </ext>
  </extLst>
</pivotCacheDefinition>
</file>

<file path=xl/pivotCache/pivotCacheDefinition4.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eliana rua guisao" refreshedDate="45700.973025231484" createdVersion="5" refreshedVersion="5" minRefreshableVersion="3" recordCount="45" xr:uid="{00000000-000A-0000-FFFF-FFFF0C000000}">
  <cacheSource type="worksheet">
    <worksheetSource ref="A7:G52" sheet="MATRIZ DE RIESGOS DE PROCESOS"/>
  </cacheSource>
  <cacheFields count="7">
    <cacheField name="#" numFmtId="0">
      <sharedItems containsString="0" containsBlank="1" containsNumber="1" containsInteger="1" minValue="1" maxValue="43"/>
    </cacheField>
    <cacheField name="Procesos" numFmtId="0">
      <sharedItems containsBlank="1" count="14">
        <m/>
        <s v="Direccionamiento Estratégico"/>
        <s v="Planeación Técnica y Estructura de Proyectos de Movilidad"/>
        <s v="Gestión de la ejecución de proyectos de infraestructura"/>
        <s v="Gestión de Talento Humano"/>
        <s v="Gestión Social"/>
        <s v="Gestión de Comunicación"/>
        <s v="Gestión Documental"/>
        <s v="Gestión Financiera"/>
        <s v="Gestión Jurídica"/>
        <s v="Gestión de Servicios Administrativos"/>
        <s v="Gestión de Tecnologías de información y comunicación"/>
        <s v="Verificación Integral de la Gestión Corporativa"/>
        <s v="Gestión de la Contratación"/>
      </sharedItems>
    </cacheField>
    <cacheField name="Causa" numFmtId="0">
      <sharedItems containsBlank="1" longText="1"/>
    </cacheField>
    <cacheField name="Riesgo" numFmtId="0">
      <sharedItems containsBlank="1"/>
    </cacheField>
    <cacheField name="Descripción del riesgo" numFmtId="0">
      <sharedItems containsBlank="1" longText="1"/>
    </cacheField>
    <cacheField name="Clasificación del riesgo" numFmtId="0">
      <sharedItems containsBlank="1" count="6">
        <m/>
        <s v="Ejecución y Administración de Procesos"/>
        <s v="Relaciones Laborales"/>
        <s v="Usuarios, Productos y Prácticas"/>
        <s v="Daños a Activos Fijos"/>
        <s v="Fallas Tecnológicas"/>
      </sharedItems>
    </cacheField>
    <cacheField name="Consecuencia" numFmtId="0">
      <sharedItems containsBlank="1" longText="1"/>
    </cacheField>
  </cacheFields>
  <extLst>
    <ext xmlns:x14="http://schemas.microsoft.com/office/spreadsheetml/2009/9/main" uri="{725AE2AE-9491-48be-B2B4-4EB974FC3084}">
      <x14:pivotCacheDefinition/>
    </ext>
  </extLst>
</pivotCacheDefinition>
</file>

<file path=xl/pivotCache/pivotCacheDefinition5.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eliana rua guisao" refreshedDate="45700.976707060188" createdVersion="5" refreshedVersion="5" minRefreshableVersion="3" recordCount="43" xr:uid="{00000000-000A-0000-FFFF-FFFF0F000000}">
  <cacheSource type="worksheet">
    <worksheetSource ref="T9:T52" sheet="MATRIZ DE RIESGOS DE PROCESOS"/>
  </cacheSource>
  <cacheFields count="1">
    <cacheField name="Zona de riesgo  residual" numFmtId="0">
      <sharedItems count="3">
        <s v="MODERADO"/>
        <s v="BAJO"/>
        <s v=""/>
      </sharedItems>
    </cacheField>
  </cacheFields>
  <extLst>
    <ext xmlns:x14="http://schemas.microsoft.com/office/spreadsheetml/2009/9/main" uri="{725AE2AE-9491-48be-B2B4-4EB974FC3084}">
      <x14:pivotCacheDefinition/>
    </ext>
  </extLst>
</pivotCacheDefinition>
</file>

<file path=xl/pivotCache/pivotCacheDefinition6.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Eliana Rúa Guisao" refreshedDate="45701.392371180555" createdVersion="8" refreshedVersion="8" minRefreshableVersion="3" recordCount="19" xr:uid="{08F3B317-B576-4D11-8068-F9A5411C08CF}">
  <cacheSource type="worksheet">
    <worksheetSource ref="A7:F26" sheet="MATRIZ CORRUPCION"/>
  </cacheSource>
  <cacheFields count="6">
    <cacheField name="#" numFmtId="0">
      <sharedItems containsString="0" containsBlank="1" containsNumber="1" containsInteger="1" minValue="1" maxValue="18"/>
    </cacheField>
    <cacheField name="Procesos" numFmtId="0">
      <sharedItems containsBlank="1" count="12">
        <m/>
        <s v="Gestión Jurídica"/>
        <s v="Gestión de Servicios Administrativos"/>
        <s v="Gestión de Tecnologías de información y comunicación"/>
        <s v="Verificación Integral de la Gestión Corporativa"/>
        <s v="Todos los Procesos"/>
        <s v="Gestión de Comunicación"/>
        <s v="Gestión de la Contratación"/>
        <s v="Gestión Financiera"/>
        <s v="Gestión de la ejecución de proyectos de infraestructura"/>
        <s v="Gestión Social"/>
        <s v="Gestión Documental"/>
      </sharedItems>
    </cacheField>
    <cacheField name="Riesgo" numFmtId="0">
      <sharedItems containsBlank="1"/>
    </cacheField>
    <cacheField name="Causa" numFmtId="0">
      <sharedItems containsBlank="1" longText="1"/>
    </cacheField>
    <cacheField name="Descripción del Riesgo" numFmtId="0">
      <sharedItems containsBlank="1" longText="1"/>
    </cacheField>
    <cacheField name="Consecuencia" numFmtId="0">
      <sharedItems containsBlank="1" longText="1"/>
    </cacheField>
  </cacheFields>
  <extLst>
    <ext xmlns:x14="http://schemas.microsoft.com/office/spreadsheetml/2009/9/main" uri="{725AE2AE-9491-48be-B2B4-4EB974FC3084}">
      <x14:pivotCacheDefinition/>
    </ext>
  </extLst>
</pivotCacheDefinition>
</file>

<file path=xl/pivotCache/pivotCacheDefinition7.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Eliana Rúa Guisao" refreshedDate="45701.393591087966" createdVersion="8" refreshedVersion="8" minRefreshableVersion="3" recordCount="19" xr:uid="{8F2E1500-EF4E-4BE3-BA3E-1A37E47552A8}">
  <cacheSource type="worksheet">
    <worksheetSource ref="L7:R26" sheet="MATRIZ CORRUPCION"/>
  </cacheSource>
  <cacheFields count="7">
    <cacheField name="Controles" numFmtId="0">
      <sharedItems containsBlank="1" longText="1"/>
    </cacheField>
    <cacheField name="Tipo de control" numFmtId="0">
      <sharedItems containsBlank="1"/>
    </cacheField>
    <cacheField name="Controles2" numFmtId="0">
      <sharedItems containsBlank="1" longText="1"/>
    </cacheField>
    <cacheField name="Tipo de control2" numFmtId="0">
      <sharedItems containsBlank="1"/>
    </cacheField>
    <cacheField name="Controles3" numFmtId="0">
      <sharedItems containsNonDate="0" containsString="0" containsBlank="1"/>
    </cacheField>
    <cacheField name="Tipo de control3" numFmtId="0">
      <sharedItems containsBlank="1"/>
    </cacheField>
    <cacheField name="Responsable" numFmtId="0">
      <sharedItems containsBlank="1" count="15">
        <m/>
        <s v="Dirección Jurídica"/>
        <s v="Dirección Administrativa - Profesional Gestión TIC y Servicios Administrativos"/>
        <s v="Dirección Administrativa - Profesional Universitario  Gestión TIC "/>
        <s v="Coordinación de Control Interno"/>
        <s v="Dirección Administrativa Comunicaciones Gerencia Secretaria General"/>
        <s v="Gerencia Secretaria General _x000a_Jurídica_x000a_Control Interno Comunicaciones"/>
        <s v="Dirección Comunicaciones "/>
        <s v="Dirección Jurídica y Apoderados Judiciales "/>
        <s v="Director Financiero"/>
        <s v="Dirección Infraestructura y transporte"/>
        <s v="Dirección de Gestión Social y Mercadeo._x000a_Secretaria General."/>
        <s v="Gestión Documental"/>
        <s v="Dirección de Gestión Social "/>
        <s v="Dirección Administrativa - Profesional Gestión TIC y Servicios Administrativos - Profesional CAD"/>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72">
  <r>
    <x v="0"/>
  </r>
  <r>
    <x v="0"/>
  </r>
  <r>
    <x v="1"/>
  </r>
  <r>
    <x v="1"/>
  </r>
  <r>
    <x v="1"/>
  </r>
  <r>
    <x v="1"/>
  </r>
  <r>
    <x v="1"/>
  </r>
  <r>
    <x v="1"/>
  </r>
  <r>
    <x v="1"/>
  </r>
  <r>
    <x v="1"/>
  </r>
  <r>
    <x v="1"/>
  </r>
  <r>
    <x v="1"/>
  </r>
  <r>
    <x v="1"/>
  </r>
  <r>
    <x v="1"/>
  </r>
  <r>
    <x v="2"/>
  </r>
  <r>
    <x v="2"/>
  </r>
  <r>
    <x v="1"/>
  </r>
  <r>
    <x v="3"/>
  </r>
  <r>
    <x v="1"/>
  </r>
  <r>
    <x v="3"/>
  </r>
  <r>
    <x v="1"/>
  </r>
  <r>
    <x v="1"/>
  </r>
  <r>
    <x v="1"/>
  </r>
  <r>
    <x v="1"/>
  </r>
  <r>
    <x v="1"/>
  </r>
  <r>
    <x v="1"/>
  </r>
  <r>
    <x v="1"/>
  </r>
  <r>
    <x v="1"/>
  </r>
  <r>
    <x v="1"/>
  </r>
  <r>
    <x v="1"/>
  </r>
  <r>
    <x v="1"/>
  </r>
  <r>
    <x v="4"/>
  </r>
  <r>
    <x v="1"/>
  </r>
  <r>
    <x v="4"/>
  </r>
  <r>
    <x v="5"/>
  </r>
  <r>
    <x v="5"/>
  </r>
  <r>
    <x v="6"/>
  </r>
  <r>
    <x v="1"/>
  </r>
  <r>
    <x v="6"/>
  </r>
  <r>
    <x v="6"/>
  </r>
  <r>
    <x v="1"/>
  </r>
  <r>
    <x v="4"/>
  </r>
  <r>
    <x v="6"/>
  </r>
  <r>
    <x v="6"/>
  </r>
  <r>
    <x v="1"/>
  </r>
  <r>
    <x v="1"/>
  </r>
  <r>
    <x v="1"/>
  </r>
  <r>
    <x v="4"/>
  </r>
  <r>
    <x v="4"/>
  </r>
  <r>
    <x v="4"/>
  </r>
  <r>
    <x v="4"/>
  </r>
  <r>
    <x v="4"/>
  </r>
  <r>
    <x v="4"/>
  </r>
  <r>
    <x v="4"/>
  </r>
  <r>
    <x v="4"/>
  </r>
  <r>
    <x v="4"/>
  </r>
  <r>
    <x v="4"/>
  </r>
  <r>
    <x v="4"/>
  </r>
  <r>
    <x v="4"/>
  </r>
  <r>
    <x v="4"/>
  </r>
  <r>
    <x v="4"/>
  </r>
  <r>
    <x v="4"/>
  </r>
  <r>
    <x v="1"/>
  </r>
  <r>
    <x v="1"/>
  </r>
  <r>
    <x v="1"/>
  </r>
  <r>
    <x v="1"/>
  </r>
  <r>
    <x v="1"/>
  </r>
  <r>
    <x v="1"/>
  </r>
  <r>
    <x v="1"/>
  </r>
  <r>
    <x v="1"/>
  </r>
  <r>
    <x v="1"/>
  </r>
  <r>
    <x v="1"/>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72">
  <r>
    <x v="0"/>
  </r>
  <r>
    <x v="0"/>
  </r>
  <r>
    <x v="1"/>
  </r>
  <r>
    <x v="1"/>
  </r>
  <r>
    <x v="1"/>
  </r>
  <r>
    <x v="1"/>
  </r>
  <r>
    <x v="1"/>
  </r>
  <r>
    <x v="2"/>
  </r>
  <r>
    <x v="2"/>
  </r>
  <r>
    <x v="3"/>
  </r>
  <r>
    <x v="3"/>
  </r>
  <r>
    <x v="3"/>
  </r>
  <r>
    <x v="4"/>
  </r>
  <r>
    <x v="4"/>
  </r>
  <r>
    <x v="4"/>
  </r>
  <r>
    <x v="4"/>
  </r>
  <r>
    <x v="4"/>
  </r>
  <r>
    <x v="5"/>
  </r>
  <r>
    <x v="5"/>
  </r>
  <r>
    <x v="6"/>
  </r>
  <r>
    <x v="7"/>
  </r>
  <r>
    <x v="7"/>
  </r>
  <r>
    <x v="7"/>
  </r>
  <r>
    <x v="8"/>
  </r>
  <r>
    <x v="8"/>
  </r>
  <r>
    <x v="8"/>
  </r>
  <r>
    <x v="8"/>
  </r>
  <r>
    <x v="8"/>
  </r>
  <r>
    <x v="1"/>
  </r>
  <r>
    <x v="9"/>
  </r>
  <r>
    <x v="8"/>
  </r>
  <r>
    <x v="10"/>
  </r>
  <r>
    <x v="10"/>
  </r>
  <r>
    <x v="11"/>
  </r>
  <r>
    <x v="11"/>
  </r>
  <r>
    <x v="11"/>
  </r>
  <r>
    <x v="12"/>
  </r>
  <r>
    <x v="12"/>
  </r>
  <r>
    <x v="12"/>
  </r>
  <r>
    <x v="12"/>
  </r>
  <r>
    <x v="12"/>
  </r>
  <r>
    <x v="12"/>
  </r>
  <r>
    <x v="12"/>
  </r>
  <r>
    <x v="12"/>
  </r>
  <r>
    <x v="12"/>
  </r>
  <r>
    <x v="13"/>
  </r>
  <r>
    <x v="13"/>
  </r>
  <r>
    <x v="13"/>
  </r>
  <r>
    <x v="14"/>
  </r>
  <r>
    <x v="13"/>
  </r>
  <r>
    <x v="6"/>
  </r>
  <r>
    <x v="9"/>
  </r>
  <r>
    <x v="8"/>
  </r>
  <r>
    <x v="3"/>
  </r>
  <r>
    <x v="5"/>
  </r>
  <r>
    <x v="7"/>
  </r>
  <r>
    <x v="5"/>
  </r>
  <r>
    <x v="3"/>
  </r>
  <r>
    <x v="3"/>
  </r>
  <r>
    <x v="3"/>
  </r>
  <r>
    <x v="12"/>
  </r>
  <r>
    <x v="12"/>
  </r>
  <r>
    <x v="13"/>
  </r>
  <r>
    <x v="13"/>
  </r>
  <r>
    <x v="13"/>
  </r>
  <r>
    <x v="9"/>
  </r>
  <r>
    <x v="9"/>
  </r>
  <r>
    <x v="9"/>
  </r>
  <r>
    <x v="9"/>
  </r>
  <r>
    <x v="9"/>
  </r>
  <r>
    <x v="9"/>
  </r>
  <r>
    <x v="9"/>
  </r>
</pivotCacheRecords>
</file>

<file path=xl/pivotCache/pivotCacheRecords3.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70">
  <r>
    <x v="0"/>
  </r>
  <r>
    <x v="0"/>
  </r>
  <r>
    <x v="0"/>
  </r>
  <r>
    <x v="0"/>
  </r>
  <r>
    <x v="0"/>
  </r>
  <r>
    <x v="0"/>
  </r>
  <r>
    <x v="0"/>
  </r>
  <r>
    <x v="0"/>
  </r>
  <r>
    <x v="0"/>
  </r>
  <r>
    <x v="0"/>
  </r>
  <r>
    <x v="0"/>
  </r>
  <r>
    <x v="0"/>
  </r>
  <r>
    <x v="0"/>
  </r>
  <r>
    <x v="0"/>
  </r>
  <r>
    <x v="0"/>
  </r>
  <r>
    <x v="0"/>
  </r>
  <r>
    <x v="0"/>
  </r>
  <r>
    <x v="0"/>
  </r>
  <r>
    <x v="0"/>
  </r>
  <r>
    <x v="0"/>
  </r>
  <r>
    <x v="0"/>
  </r>
  <r>
    <x v="0"/>
  </r>
  <r>
    <x v="0"/>
  </r>
  <r>
    <x v="0"/>
  </r>
  <r>
    <x v="0"/>
  </r>
  <r>
    <x v="0"/>
  </r>
  <r>
    <x v="0"/>
  </r>
  <r>
    <x v="0"/>
  </r>
  <r>
    <x v="0"/>
  </r>
  <r>
    <x v="1"/>
  </r>
  <r>
    <x v="0"/>
  </r>
  <r>
    <x v="2"/>
  </r>
  <r>
    <x v="0"/>
  </r>
  <r>
    <x v="0"/>
  </r>
  <r>
    <x v="3"/>
  </r>
  <r>
    <x v="1"/>
  </r>
  <r>
    <x v="3"/>
  </r>
  <r>
    <x v="2"/>
  </r>
  <r>
    <x v="1"/>
  </r>
  <r>
    <x v="1"/>
  </r>
  <r>
    <x v="1"/>
  </r>
  <r>
    <x v="3"/>
  </r>
  <r>
    <x v="3"/>
  </r>
  <r>
    <x v="0"/>
  </r>
  <r>
    <x v="0"/>
  </r>
  <r>
    <x v="2"/>
  </r>
  <r>
    <x v="3"/>
  </r>
  <r>
    <x v="2"/>
  </r>
  <r>
    <x v="2"/>
  </r>
  <r>
    <x v="1"/>
  </r>
  <r>
    <x v="1"/>
  </r>
  <r>
    <x v="1"/>
  </r>
  <r>
    <x v="2"/>
  </r>
  <r>
    <x v="1"/>
  </r>
  <r>
    <x v="2"/>
  </r>
  <r>
    <x v="1"/>
  </r>
  <r>
    <x v="1"/>
  </r>
  <r>
    <x v="3"/>
  </r>
  <r>
    <x v="1"/>
  </r>
  <r>
    <x v="1"/>
  </r>
  <r>
    <x v="0"/>
  </r>
  <r>
    <x v="0"/>
  </r>
  <r>
    <x v="0"/>
  </r>
  <r>
    <x v="0"/>
  </r>
  <r>
    <x v="3"/>
  </r>
  <r>
    <x v="3"/>
  </r>
  <r>
    <x v="2"/>
  </r>
  <r>
    <x v="0"/>
  </r>
  <r>
    <x v="0"/>
  </r>
  <r>
    <x v="3"/>
  </r>
</pivotCacheRecords>
</file>

<file path=xl/pivotCache/pivotCacheRecords4.xml><?xml version="1.0" encoding="utf-8"?>
<pivotCacheRecords xmlns="http://schemas.openxmlformats.org/spreadsheetml/2006/main" xmlns:r="http://schemas.openxmlformats.org/officeDocument/2006/relationships" count="45">
  <r>
    <m/>
    <x v="0"/>
    <m/>
    <m/>
    <m/>
    <x v="0"/>
    <m/>
  </r>
  <r>
    <m/>
    <x v="0"/>
    <m/>
    <m/>
    <m/>
    <x v="0"/>
    <m/>
  </r>
  <r>
    <n v="1"/>
    <x v="1"/>
    <s v="Falta de recursos financieros para cumplir con un plan estratégico_x000a__x000a_Cambio de prioridades de la alta dirección_x000a__x000a_Cambios de gobierno en las administraciones municipales"/>
    <s v="Incumplimiento de metas del plan estratégico y plan de gerencia"/>
    <s v="Posibilidad de Afectación económica o reputacional por sanciones o multas de entes de control debido al Incumplimiento del direccionamiento, del plan estratégico y plan de gerencia"/>
    <x v="1"/>
    <s v="Afectación de la imagen institucional"/>
  </r>
  <r>
    <n v="2"/>
    <x v="1"/>
    <s v="Ausencia o falta de conocimiento y aplicabilidad de la metodología de gestión de riesgos._x000a_Falta de información disponible sobre riesgos (latentes y materializados)."/>
    <s v="No aplicación de las directrices para gestión de los riesgos "/>
    <s v="Posibilidad de Afectación reputacional por sanciones  de entes de control debido por la materialización de eventos previsibles que afecten de manera negativa el logro de las metas institucionales, debido a no aplicación de las directrices para gestión de los riesgos identificados en los procesos."/>
    <x v="1"/>
    <s v="Materialización de riesgos y mal manejo cuando ocurren._x000a_Posibles investigación y auditorías de entes de control._x000a_Pérdida de credibilidad y confianza"/>
  </r>
  <r>
    <n v="3"/>
    <x v="2"/>
    <s v="El no contar con los debidos  estudios técnicos, legal y financieros  que permitan la consecución de nuevos recursos para las nuevas obras que se proyectan._x000a__x000a_Falta de personal idóneo y suficiente para la estructuración y formulación  de nuevos proyectos."/>
    <s v="No aceptación y cofinanciación de nuevos proyectos de movilidad formulados por la entidad"/>
    <s v="Posibilidad de Afectación o reputacional por la no aceptación  y cofinanciación de nuevos proyectos de movilidad formulados por la entidad, los cuales son presentados a los Municipios socios y a las demás entidades de orden local y nacional."/>
    <x v="1"/>
    <s v="Incumplimiento del plan estratégico de la entidad_x000a_No hay expansión  ni articulación con las demás líneas del sistema  METROPLUS_x000a_Afectación a los niveles de servicio de la operación del sistema METROPLUS"/>
  </r>
  <r>
    <n v="4"/>
    <x v="2"/>
    <s v="Deficiencias en la etapa precontractual._x000a_Insuficiente idoneidad del contratista._x000a_Deficiencias en la interventoría y supervisión del contrato._x000a_Cambios normativos que se den durante la ejecución del contrato."/>
    <s v="Estudios y diseños sin el cumplimiento de especificaciones, requisitos y normativa vigente."/>
    <s v="Posibilidad de Afectación reputacional por no contar con los debidos estudios y diseños que cumplan con las  especificaciones, requisitos y normativa vigente."/>
    <x v="1"/>
    <s v="Incumplimiento o retrasos en los cronogramas establecidos._x000a__x000a_Retrasos en el inicio de los proyectos de construcción de las obras y la operación del sistema. Posibilidad de inicio de procesos jurídicos debido a los incumplimientos o a la no ejecución del contrato por parte de los contratistas."/>
  </r>
  <r>
    <n v="5"/>
    <x v="3"/>
    <s v="Deficiencias en la etapa precontractual._x000a_Insuficiente idoneidad del contratista y de sus profesionales._x000a_Notificación de los alcances de los diseños._x000a_Demora en la definición de especificaciones por parte de entidades externa._x000a_Deficiencias en la interventoría y supervisión del contrato_x000a_Cambios normativos que se den durante la ejecución del contrato."/>
    <s v="Extemporaneidad en la entrega de los productos de diseños fase III"/>
    <s v="Posibilidad de Afectación reputacional por demora en la entrega de los productos de diseños fase III"/>
    <x v="1"/>
    <s v="Demora en el inicio del proceso de contratación  para la ejecución de la construcción de infraestructura._x000a__x000a_Incumplimiento del plan anual de adquisición de la entidad."/>
  </r>
  <r>
    <n v="6"/>
    <x v="3"/>
    <s v="Demora en la entrega de información por parte del diseñador que adelanta el tramite._x000a_Cambios en la normatividad durante la gestión del tramite que obligan a hacer actualización de la información o de los diseños._x000a_Demora por parte de las entidades ante las cuales se realiza el tramite._x000a_Oposición de la comunidad impactada por el proyecto a la ejecución de las obras."/>
    <s v="Incumplimiento de los tiempos en  la expedición de las licencias y permisos por parte de las entidades competentes."/>
    <s v="Posibilidad de Afectación reputacional por  retrasos en la expedición de las licencias y permisos por parte de las entidades competentes."/>
    <x v="1"/>
    <s v="Demora en el inicio de la contratación para la ejecución de la construcción de infraestructura._x000a__x000a_Incumplimiento del plan anual de adquisición de la entidad."/>
  </r>
  <r>
    <n v="7"/>
    <x v="3"/>
    <s v="Insuficiente idoneidad del contratista y de sus profesionales._x000a_Deficiencias en la interventoría y supervisión del contrato._x000a_Modificación de los alcances del contrato._x000a_Oposición de la comunidad impactada por el proyecto a la ejecución de las obras."/>
    <s v=" Incumplimiento  en la programación, para la  ejecución y la  Construcción de proyectos de infraestructura. "/>
    <s v="Posibilidad de afectación reputacional o económicas por planear y viabilizar obras, orientando resultados en favor de intereses de terceros."/>
    <x v="1"/>
    <s v="La no ejecución de los proyectos y obras asociadas a la puesta en operación del sistema Metroplús en el Área Metropolitana.  Incumplimiento del plan anual de adquisición de la entidad._x000a_Perdida de credibilidad y confianza en la entidad._x000a__x000a_Atrasos en el inicio de la operación del sistema."/>
  </r>
  <r>
    <n v="8"/>
    <x v="4"/>
    <s v="No tener respaldo de los conocimientos críticos de las personas_x000a_No tener implementada metodología de gestión del conocimiento"/>
    <s v="Fuga de conocimiento de la entidad"/>
    <s v="Posibilidad de Afectación reputacional por perdida debido a la fuga de conocimiento de la entidad"/>
    <x v="1"/>
    <s v="Perdida de recursos intelectual._x000a_Reprocesos_x000a_Errores"/>
  </r>
  <r>
    <n v="9"/>
    <x v="4"/>
    <s v="Falta de competencias técnicas para la liquidar la nomina adecuadamente_x000a__x000a_Dificultades con el software OFIMA, (proceso manual)"/>
    <s v="Cálculos erróneos en la liquidación de la nomina"/>
    <s v="Posibilidad de Afectación económica o reputacional por equivocaciones en la liquidación de la nomina"/>
    <x v="1"/>
    <s v="Perdidas económicas_x000a_Reproceso_x000a_Sanciones disciplinarias"/>
  </r>
  <r>
    <n v="10"/>
    <x v="4"/>
    <s v="Generación de falsas expectativas entre las personas_x000a__x000a_Falta de una adecuada divulgación que de cuenta del porque del programa de incentivos_x000a__x000a_"/>
    <s v="Insatisfacción del personal respecto a la implementación del Programa de incentivos y reconocimientos."/>
    <s v="Posibilidad de Afectación reputacional por insatisfacción del personal respecto a la implementación del Programa de incentivos y reconocimientos."/>
    <x v="2"/>
    <s v="Insatisfacción por parte de los colaboradores"/>
  </r>
  <r>
    <n v="11"/>
    <x v="4"/>
    <s v="Falta de presupuesto para realizar alguna de las actividades_x000a__x000a_Mal manejo logístico"/>
    <s v="Incumplimiento de alguna de las actividades criticas de bienestar laboral (ligadas al cumplimiento legal)"/>
    <s v="Posibilidad de Afectación económica o reputacional por incumplimiento de alguna de las actividades criticas de bienestar laboral (ligadas al cumplimiento legal)"/>
    <x v="2"/>
    <s v="Sanciones administrativas_x000a_Insatisfacción _x000a_Incumplimiento de las metas y objetivos de la entidad"/>
  </r>
  <r>
    <n v="12"/>
    <x v="4"/>
    <s v="Falta de presupuesto para realizar alguna de las actividades_x000a__x000a_Mal manejo logístico"/>
    <s v="incumplimiento de la metas del Plan de trabajo anual SST"/>
    <s v="Posibilidad de Afectación reputacional por incumplimiento de las metas establecidas en el Plan de trabajo anual SST"/>
    <x v="1"/>
    <s v="Sanciones administrativas_x000a_sanciones por entes de control"/>
  </r>
  <r>
    <n v="13"/>
    <x v="5"/>
    <s v="Mala identificación de la dinámica de relacionamiento con la comunidad impactada"/>
    <s v="Falencias en el relacionamiento de la comunidad impactada con las obras"/>
    <s v="Posibilidad de Afectación reputacional por falencias en el relacionamiento de la comunidad impactada con las obra desarrolladas por la entidad"/>
    <x v="3"/>
    <s v="Perdida de credibilidad y confianza en la entidad_x000a__x000a_No apropiación del proyecto por la comunidad_x000a__x000a_Demoras en la ejecución de los proyectos"/>
  </r>
  <r>
    <n v="14"/>
    <x v="5"/>
    <s v="Alta carga laboral de las personas encargadas de responder las PQRS"/>
    <s v="Respuesta de PQRDS fuera de los términos de ley"/>
    <s v="Posibilidad de Afectación reputacional por  incumplimiento en las respuesta de las de PQRDS fuera de los términos de ley."/>
    <x v="1"/>
    <s v="Sanciones legales para el representante legal_x000a__x000a_Sanciones administrativas para los responsables en responder _x000a__x000a_Perdida de credibilidad y confianza en la entidad"/>
  </r>
  <r>
    <n v="15"/>
    <x v="6"/>
    <s v="Falta de información para el público interno sobre proyectos, procesos, estructura organizacional, cambios de personal, entre otros. "/>
    <s v="Rumor en flujos comunicacionales"/>
    <s v="Posibilidad de Afectación reputacional  debido a Información emitida por medios de comunicación externos a la entidad con información errónea o incompleta"/>
    <x v="3"/>
    <s v="Pérdida de credibilidad y confianza en la entidad"/>
  </r>
  <r>
    <n v="16"/>
    <x v="7"/>
    <s v="Falta de planeación adecuada_x000a_Falta de recursos suficiente_x000a_Falta de elaboración y aplicación de algunos instrumentos archivísticos"/>
    <s v=" Incumplimiento de la normatividad archivística"/>
    <s v="Posibilidad de Afectación reputacional  por  incumplimiento de la normatividad archivística aplicada en la gestión documental de la entidad"/>
    <x v="1"/>
    <s v="Sanciones legales_x000a__x000a_Afecta la organización y conservación de la memoria institucional"/>
  </r>
  <r>
    <n v="17"/>
    <x v="7"/>
    <s v="Falta de aplicación de las tablas de retención documental y tablas de valoración documental._x000a_Desactualización del programa de gestión documental.  Manejo inadecuado de los documentos por parte de algún funcionario.  Ausencia de copia digital."/>
    <s v="Perdida de información documentada"/>
    <s v="Posibilidad de Afectación reputacional por perdida de información documentada"/>
    <x v="1"/>
    <s v="Falta de oportunidad en la recuperación de la información_x000a_Reprocesos_x000a_Sanciones legales"/>
  </r>
  <r>
    <n v="18"/>
    <x v="8"/>
    <s v="Entrega de información completa y oportuna de Los supervisores"/>
    <s v="Demora en el pago de obligaciones"/>
    <s v="Posibilidad de Afectación económica o reputacional por demora en el pago de obligaciones"/>
    <x v="1"/>
    <s v="Incurrir en intereses de mora_x000a__x000a_Perdida de credibilidad y confianza"/>
  </r>
  <r>
    <n v="19"/>
    <x v="8"/>
    <s v="Error humano"/>
    <s v="Errores en la liquidación de los  pagos que se realizan a través del encargo fiduciario correspondientes a inversión"/>
    <s v="Posibilidad de Afectación económica o reputacional por equivocación o error en la instrucción de pagos que se realizan a través del encargo fiduciario correspondientes a inversión"/>
    <x v="1"/>
    <s v="Desfinanciación por la posibilidad de afectación que se materializa - "/>
  </r>
  <r>
    <n v="20"/>
    <x v="8"/>
    <s v="La inconformidad de los entes aportantes para la aprobación del presupuesto de inversión y funcionamiento."/>
    <s v="Demora o incumplimiento en los términos   y procedimientos para la presentación  del proyecto de presupuesto   ante la junta directiva"/>
    <s v="Posibilidad de Afectación económica o reputacional por demoras o incumplimientos en los  procedimientos para la presentación  del proyecto de presupuesto   ante la junta directiva que retrasen la aprobación del mismo. "/>
    <x v="1"/>
    <s v="No aprobación de presupuesto"/>
  </r>
  <r>
    <n v="21"/>
    <x v="1"/>
    <s v="Inadecuada planeación por parte de las áreas de la entidad._x000a__x000a_"/>
    <s v="Errores en la planeación del Direccionamiento  estratégico  que afecten el cumplimiento de las metas propuestas "/>
    <s v="Posibilidad de Afectación económica por errores en la planeación estratégica que afecten el cumplimiento de las metas propuestas."/>
    <x v="1"/>
    <s v="El no cumplimiento de las metas trazadas en el Direccionamiento estratégico propuesto por Metroplús._x000a__x000a_Demoras en la ejecución de los proyectos"/>
  </r>
  <r>
    <n v="22"/>
    <x v="8"/>
    <s v="Fallas técnicas de los sistemas de información_x000a__x000a_Alta carga laboral de los responsables de elaborar informes."/>
    <s v="Extemporaneidad en la presentación de informes financieros, contables y tributarios"/>
    <s v="Posibilidad de Afectación económica o reputacional por demora en la presentación de informes financieros, contables y tributarios a los entes de control, en las fechas establecidas"/>
    <x v="1"/>
    <s v="Sanciones y multas"/>
  </r>
  <r>
    <n v="23"/>
    <x v="9"/>
    <s v="Reparaciones directas_x000a_Acciones contractuales_x000a_Acción de nulidad, contrato realidad  y restablecimiento del derecho_x000a_No conciliar o incumplir lo establecido en el acta de conciliación _x000a_Cualquier otra clase de reclamación  presente en la ley 1437 de 2011, y CPACA, como también la ley 1755 de 2015, se aplica también, la demanda de reconvención."/>
    <s v="Reclamaciones y litigios en contra de la entidad. Perdida de los fallos y su no procedencia para con las acciones de casación."/>
    <s v="Posibilidad de Afectación económica o reputacional por alto nivel de acciones de control , reclamaciones y litigios en contra de la entidad. Perdida de los fallos y su no procedencia para con las acciones de casación."/>
    <x v="1"/>
    <s v="Detrimento patrimonial,_x000a_Perdida de credibilidad y confianza en la comunidad sobre la Entidad.                                  Declaración para sus funcionarios de una inhabilidad o suspensión; como también, la intervención de personerías u otros entes por omisión en las funciones propias del cargo.                    Necesidad de requerir mediante a oficio a otros municipios  o los cofinancia dores para lograr  la articulación del SITP. "/>
  </r>
  <r>
    <n v="24"/>
    <x v="10"/>
    <s v="Incipientes mediadas de seguridad de la entidad"/>
    <s v="Pérdida  de activos fijos, en beneficio propio o de un tercero."/>
    <s v="Posibilidad de afectación reputacional o económica debido a la pérdida  de activos fijos, en beneficio propio o de un tercero."/>
    <x v="4"/>
    <s v="Pérdida de la integridad y confiabilidad de la información.                                                Favorecimiento propio o a terceros Implicaciones legales a la entidad y/o entidades asociadas. Obstrucción en la gestión. Información errónea para la toma de decisiones.                                    Fuga de información"/>
  </r>
  <r>
    <n v="25"/>
    <x v="10"/>
    <s v="Falta de celeridad en el proceso de enajenación por parte del comité de bienes"/>
    <s v="Inadecuada enajenación de los activos fijos."/>
    <s v="Posibilidad de Afectación económica o reputacional por una inadecuada enajenación de los activos fijos."/>
    <x v="4"/>
    <s v="Sobrecostos para la empresa_x000a_Detrimento patrimonial_x000a_Procesos disciplinarios"/>
  </r>
  <r>
    <n v="26"/>
    <x v="11"/>
    <s v="Fallas eléctricas, fallas en el sistema operativo de cada estación de trabajo,  Virus o carencia de respaldos de la información"/>
    <s v="Perdida de bases de datos y fuentes de información"/>
    <s v="Posibilidad de afectación reputacional o económica debido a perdida de bases de datos y fuentes de información"/>
    <x v="5"/>
    <s v="Reprocesos_x000a_Sanciones de órganos de control_x000a_Detrimento patrimonial._x000a_Perdida de información financiera por inexistencia de parámetros de seguridad por parte del área de TIC.                   "/>
  </r>
  <r>
    <n v="27"/>
    <x v="11"/>
    <s v="Manipulación de la información confidencial o privada de la entidad, por parte del personal para un beneficio propio de un tercero o desconocimiento"/>
    <s v="Ausencia de controles en los sistemas de información"/>
    <s v="Posibilidad de afectación reputacional o económica debido a la ausencia de controles en los sistemas de información"/>
    <x v="1"/>
    <s v="Manipulación de las cuentas.                                       Perdida de información crítica.                                              Perdida de credibilidad en la entidad            Sanciones por entes de control_x000a_Perdida de contraseñas._x000a_Detrimento patrimonial.     "/>
  </r>
  <r>
    <n v="28"/>
    <x v="11"/>
    <s v="Productos y/o Servicios defectuoso por parte del proveedor."/>
    <s v="Errónea gestión de la Plataforma Tecnológica "/>
    <s v="Posibilidad de afectación reputacional debido a la errónea gestión de la Plataforma Tecnológica "/>
    <x v="5"/>
    <s v="1. Fallas en la conectividad de los sistemas de información_x000a_2. Fallas en la conectividad de pagina web, intranet, correos electrónicos institucionales, red corporativa y red de visitantes_x000a_3. Perdida de recursos._x000a_4. Posibles sanciones por parte de los organismos de control.                                       "/>
  </r>
  <r>
    <n v="29"/>
    <x v="11"/>
    <s v="Productos y/o Servicios defectuoso por parte del proveedor."/>
    <s v="Mantenimiento inadecuado o instalación defectuosa de medios de almacenamiento"/>
    <s v="Posibilidad de afectación reputacional o económica debido a mantenimiento inadecuado o instalación defectuosa de medios de almacenamiento"/>
    <x v="5"/>
    <s v="1. Mal funcionamiento de los dispositivos,  aplicativos de la Plataforma Tecnológica. _x000a_2. No disponibilidad de la información servicios de TI. _x000a_3. Posibilidad de falla de los dispositivos que integran la infraestructura tecnológica de la entidad._x000a_4. Reprocesos._x000a_5. Posibles sanciones por parte de los organismos de control.  "/>
  </r>
  <r>
    <n v="30"/>
    <x v="11"/>
    <s v="Manipulación de la información confidencial o privada de la entidad, por parte del personal del proveedor o profesional TIC, para un beneficio propio de un tercero o desconocimiento, "/>
    <s v="Acceso no autorizado a los sistemas de información, documentos electrónicos y las bases de datos de los software críticos de la entidad"/>
    <s v="Posibilidad de afectación reputacional o económica debido al acceso no autorizado a los sistemas de información, documentos electrónicos y las bases de datos de los software críticos de la entidad"/>
    <x v="1"/>
    <s v="1. Exposición de información clasificada o reservada de la entidad._x000a_2. Posibles sanciones por parte de los organismos de control.  _x000a_3. Perdida de credibilidad en la entidad._x000a_                      "/>
  </r>
  <r>
    <n v="31"/>
    <x v="11"/>
    <s v="Carencia de recursos financieros para financiar aplicativos o software"/>
    <s v=" Insuficiencia operativa de aplicativos y software"/>
    <s v="Posibilidad de afectación reputacional o económica debido a Insuficiencia operativa de aplicativos y software"/>
    <x v="5"/>
    <s v="1. Resultados desactualizados y no en _x000a_tiempo real. _x000a_2. Falta de trazabilidad en la documentación generada o de la entidad. _x000a_3. Falta de efectividad del software de Gestión Documental para temas de vencimiento en correspondencia._x000a_4. Posibles sanciones por parte de los organismos de control.  "/>
  </r>
  <r>
    <n v="32"/>
    <x v="11"/>
    <s v="Uso indebido de los recursos tecnológicos por parte de los funcionarios, fallas eléctricas, virus o incidentes."/>
    <s v="Daños físicos en los equipos tecnológicos "/>
    <s v="Posibilidad de afectación reputacional o económica debido a Daños físicos en los equipos tecnológicos "/>
    <x v="5"/>
    <s v="1. Perdida de la información_x000a_2. Posibles sanciones por parte de los organismos de control._x000a_3. Reprocesos._x000a_4. Detrimento patrimonial.       "/>
  </r>
  <r>
    <n v="33"/>
    <x v="11"/>
    <s v="Uso indebido de los recursos tecnológicos por parte de los funcionarios"/>
    <s v="Vulnerabilidad en los Activos de Información de Metroplús S.A."/>
    <s v="Posibilidad de afectación reputacional o económica debido a vulnerabilidad en los Activos de Información de Metroplús S.A."/>
    <x v="1"/>
    <s v="1. Perdida de la información_x000a_2. Posibles sanciones por parte de los organismos de control._x000a_3. Reprocesos._x000a_4. Detrimento patrimonial._x000a_5. Perdida de la imagen institucional. _x000a_6. Divulgación de información privada de la entidad"/>
  </r>
  <r>
    <n v="34"/>
    <x v="12"/>
    <s v="Falta de recurso humano, técnico y financiero para la realización de auditoria"/>
    <s v="Incumplimiento del plan de auditoria"/>
    <s v="Posibilidad de Afectación reputacional por incumplimiento del plan de auditoria"/>
    <x v="1"/>
    <s v="Hallazgos no conformes por parte de entes de control externos_x000a__x000a_No mejoramiento y reprocesos en los procesos"/>
  </r>
  <r>
    <n v="35"/>
    <x v="12"/>
    <s v="Incumplimiento en los plazos de la entrega de información por parte de las áreas"/>
    <s v="Extemporaneidad en la entrega de información a entes de control"/>
    <s v="Posibilidad de Afectación económica o reputacional por demora en la entrega de información a los entes de control"/>
    <x v="1"/>
    <s v="Hallazgos no conformes por parte de entes de control externos"/>
  </r>
  <r>
    <n v="36"/>
    <x v="12"/>
    <s v="Demora en la entrega de información por parte de las áreas"/>
    <s v="Reporte o publicación de  información errada o incompleta a los órganos de control"/>
    <s v="Posibilidad de Afectación económica o reputacional por demora en la rendición de informes de cuenta a los órganos de control"/>
    <x v="1"/>
    <s v="Sanciones administrativas, disciplinarias y pecuniarias"/>
  </r>
  <r>
    <n v="37"/>
    <x v="12"/>
    <s v="No disponer de fuentes de información adecuadas para el calculo de indicadores"/>
    <s v="Falta de seguimiento y control de los indicadores de gestión "/>
    <s v="Posibilidad de Afectación reputacional por incumplimiento en la medición de los indicadores de gestión aplicables a cada proceso y área"/>
    <x v="1"/>
    <s v="Poca oportunidad en la toma de acciones de mejora_x000a__x000a_Hallazgos no conformes"/>
  </r>
  <r>
    <n v="38"/>
    <x v="12"/>
    <s v="Desconocimiento sobre como definir y cerrar adecuadamente acciones de mejora"/>
    <s v="Incumplimiento de los planes de mejoramiento "/>
    <s v="Posibilidad de Afectación económica o reputacional por incumplimiento o no eficacia en los planes de mejoramiento requeridos"/>
    <x v="1"/>
    <s v="No mejoramiento de los procesos, poca madurez de los procesos_x000a__x000a_Hallazgos no conformes"/>
  </r>
  <r>
    <n v="39"/>
    <x v="13"/>
    <s v="Desconocimiento del proceso y de la normatividad aplicable al proceso de contratación por parte del abogado asignado a cada contrato"/>
    <s v="Indebida estructuración de los documentos pre contractuales y sus soportes que hacen parte de la selección e idoneidad del contratista."/>
    <s v="Posibilidad de afectación económica o reputacional por una Indebida estructuración de los documentos pre contractuales y sus soportes que hacen parte de la selección e idoneidad del contratista."/>
    <x v="1"/>
    <s v="Pérdida de imagen y credibilidad institucional._x000a_Investigaciones disciplinarias,_x000a_Sanciones de tipo económicas o administrativas por entes de control sobre posibles hechos de corrupción."/>
  </r>
  <r>
    <n v="40"/>
    <x v="13"/>
    <s v="Desconocimiento del proceso y de la normatividad aplicable al proceso de contratación por parte del abogado asignado a cada contrato"/>
    <s v="Errores en la justificación y  elección de modalidad de contratación."/>
    <s v="Posibilidad de afectación económica o reputacional por errores en la justificación y  elección de modalidad de contratación."/>
    <x v="1"/>
    <s v="Pérdida de imagen y credibilidad institucional._x000a_Investigaciones disciplinarias,_x000a_Sanciones de tipo económicas o administrativas por entes de control sobre posibles hechos de corrupción."/>
  </r>
  <r>
    <n v="41"/>
    <x v="13"/>
    <s v="Presentación de imprevistos en el desarrollo del contrato_x000a__x000a_Inadecuada planeación                         ocurrencia de hecho del príncipe y condiciones establecidas en la matriz de riesgo contractual en la minuta respectiva           "/>
    <s v="Incumplimiento en el plazo inicialmente estipulado dentro del cronograma en la etapa pre contractual. "/>
    <s v="Posibilidad de afectación económica o reputacional por demandas o sanciones de entes de control debido a la Posibilidad de Incumplimiento en el plazo inicialmente pactado en los contratos, la no ejecución de la obra u obras inconclusas;  afectación de las pólizas. "/>
    <x v="1"/>
    <s v="Sobrecostos (afecta el presupuesto inicial de la entidad)_x000a__x000a_Sanciones disciplinarias o fiscales                                      Posible incumplimiento del contrato ;  imposición de medidas de sancionatorias al contratista como lo es la clausula penal, y multas; entrega no debida de las condiciones previstas en los pliegos de condiciones; incumplimiento contractual.     "/>
  </r>
  <r>
    <n v="42"/>
    <x v="13"/>
    <s v="A través del supervisor o de otras personas de la entidad se realizan actuaciones que pueden materializar el elemento de subordinación laboral."/>
    <s v="Desnaturalización del contrato de prestación de servicios."/>
    <s v="Posibilidad de afectación económica o reputacional por demandas o sanciones de entes de control debido a  de la desnaturalización del contrato de prestación de servicios."/>
    <x v="1"/>
    <s v="Afectación  económica con motivo   de un fallo condenatorio. Derivado de lo anterior  reputacionales, porque se generan demandas para la entidad y disciplinarias por incumplimiento de la norma. Acciones repetición contra servidores que dieron lugar a la afectación."/>
  </r>
  <r>
    <n v="43"/>
    <x v="13"/>
    <s v="Retraso, omisión, falta de los requisitos propios, entrega tardía de los documentos contractuales y procesos contractuales.                       Falta de delegación especifica del responsable de publicar información en el SECOP, CAD y Gestión Transparente  y otros procesos de publicación. "/>
    <s v="Expedientes contractuales incompletos en el centro de gestión documental SECOP y en QF Documento."/>
    <s v="Posibilidad de afectación económica o reputacional por demandas o sanciones de entes de control debido a un inadecuado seguimiento y control a  las obligaciones y productos del contrato asignado para la  supervisión y/o interventoría  e inadecuado control documental del expediente contractual y su publicidad en SECOP y QF Documento."/>
    <x v="1"/>
    <s v="Pérdida de imagen y credibilidad institucional._x000a_Investigaciones disciplinarias,_x000a_Sanciones de tipo económicas o administrativas por entes de control."/>
  </r>
</pivotCacheRecords>
</file>

<file path=xl/pivotCache/pivotCacheRecords5.xml><?xml version="1.0" encoding="utf-8"?>
<pivotCacheRecords xmlns="http://schemas.openxmlformats.org/spreadsheetml/2006/main" xmlns:r="http://schemas.openxmlformats.org/officeDocument/2006/relationships" count="43">
  <r>
    <x v="0"/>
  </r>
  <r>
    <x v="0"/>
  </r>
  <r>
    <x v="0"/>
  </r>
  <r>
    <x v="0"/>
  </r>
  <r>
    <x v="1"/>
  </r>
  <r>
    <x v="0"/>
  </r>
  <r>
    <x v="0"/>
  </r>
  <r>
    <x v="1"/>
  </r>
  <r>
    <x v="1"/>
  </r>
  <r>
    <x v="0"/>
  </r>
  <r>
    <x v="0"/>
  </r>
  <r>
    <x v="0"/>
  </r>
  <r>
    <x v="0"/>
  </r>
  <r>
    <x v="0"/>
  </r>
  <r>
    <x v="1"/>
  </r>
  <r>
    <x v="0"/>
  </r>
  <r>
    <x v="0"/>
  </r>
  <r>
    <x v="1"/>
  </r>
  <r>
    <x v="1"/>
  </r>
  <r>
    <x v="1"/>
  </r>
  <r>
    <x v="0"/>
  </r>
  <r>
    <x v="0"/>
  </r>
  <r>
    <x v="0"/>
  </r>
  <r>
    <x v="1"/>
  </r>
  <r>
    <x v="0"/>
  </r>
  <r>
    <x v="1"/>
  </r>
  <r>
    <x v="2"/>
  </r>
  <r>
    <x v="1"/>
  </r>
  <r>
    <x v="1"/>
  </r>
  <r>
    <x v="0"/>
  </r>
  <r>
    <x v="2"/>
  </r>
  <r>
    <x v="2"/>
  </r>
  <r>
    <x v="0"/>
  </r>
  <r>
    <x v="0"/>
  </r>
  <r>
    <x v="0"/>
  </r>
  <r>
    <x v="0"/>
  </r>
  <r>
    <x v="0"/>
  </r>
  <r>
    <x v="0"/>
  </r>
  <r>
    <x v="1"/>
  </r>
  <r>
    <x v="1"/>
  </r>
  <r>
    <x v="0"/>
  </r>
  <r>
    <x v="1"/>
  </r>
  <r>
    <x v="2"/>
  </r>
</pivotCacheRecords>
</file>

<file path=xl/pivotCache/pivotCacheRecords6.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9">
  <r>
    <m/>
    <x v="0"/>
    <m/>
    <m/>
    <m/>
    <m/>
  </r>
  <r>
    <n v="1"/>
    <x v="1"/>
    <s v="Incumplimientos de las normas  que favorezcan_x000a_intereses particulares y/o de terceros. "/>
    <s v="Búsqueda de beneficio particular o de un tercero en la interpretación subjetiva de las normas y la comisión de delitos en contra la administración publica, violación del principio de legalidad._x000a__x000a_Desconocimiento de las normas por el cambio normativo por parte de funcionarios._x000a__x000a_"/>
    <s v="Incumplimiento o interpretación subjetiva de las normas por parte de funcionarios de la Dirección Jurídica en la celebración de contratos para favorecer intereses particulares o de terceros."/>
    <s v="Pérdida de imagen y credibilidad institucional._x000a_Detrimento Patrimonial._x000a_Demandas de tipo laboral, investigaciones disciplinarias,_x000a_investigaciones internas._x000a_Sanciones por entes de control."/>
  </r>
  <r>
    <n v="2"/>
    <x v="2"/>
    <s v="Incipientes mediadas de seguridad de la entidad."/>
    <s v="Mal gestión del proceso para le uso, manejo y porte de los activos de la entidad._x000a__x000a_Falencias en la seguridad._x000a_"/>
    <s v="Hurto de activos fijos de la entidad por parte de un funcionario, contratista que sustraiga de la entidad algún activos fijo debido a falencias en la seguridad con el cual busque un beneficio propio o de un tercero."/>
    <s v="Pérdida de información.                                                Favorecimiento propio o a terceros Implicaciones legales a la entidad y/o entidades asociadas. _x000a_Obstrucción en la gestión. Información errónea para la toma de decisiones.                                    Fuga de información"/>
  </r>
  <r>
    <n v="3"/>
    <x v="3"/>
    <s v="Manipulación de la información confidencial o privada de la entidad, por parte del personal del proveedor o profesional TIC."/>
    <s v="Ausencia de controles en el acceso de la información de carácter confidencial que sea divulgado  parte del personal del proveedor o profesional TIC._x000a_"/>
    <s v="Exposición o manipulación de información confidencial o privada de la entidad por parte del proveedor o personal TIC, para favorecer un tercero o a nombre propio."/>
    <s v="1. Exposición de información clasificada o reservada de la entidad._x000a_2. Posibles sanciones por parte de los organismos de control.  _x000a_3. Perdida de credibilidad en la entidad._x000a_4. Pérdida de imagen y credibilidad institucional._x000a_                      "/>
  </r>
  <r>
    <n v="4"/>
    <x v="4"/>
    <s v="Falta de independencia "/>
    <s v="Generación de informes de auditoria que favorezcan en sus resultados a personas."/>
    <s v="Falta de independencia en la generación de informes de auditoria por parte de funcionarios de la Coordinación de Control Interno para el favorecimiento de  un tercero o a nombre propio."/>
    <s v="Sanciones administrativas, disciplinarias, fiscales y penales"/>
  </r>
  <r>
    <n v="5"/>
    <x v="5"/>
    <s v="Manipulación o uso inadecuado de la información"/>
    <s v="Manipulación o uso inadecuado de la información por parte de un funcionario o contratista adscritos en la entidad por la falta de controles."/>
    <s v="Manipulación o uso inadecuado de información privilegiada por parte de un funcionario o contratista de la entidad que busque obtener alguna dádiva o beneficio a nombre propio o de un tercero."/>
    <s v="Pérdida de imagen y credibilidad institucional._x000a_Detrimento Patrimonial._x000a_Investigaciones disciplinarias,_x000a_investigaciones internas._x000a_Sanciones de tipo económicas o administrativas por entes de control sobre posibles hechos de corrupción._x000a_"/>
  </r>
  <r>
    <n v="6"/>
    <x v="4"/>
    <s v="Desactualización de la política de gestión de Riesgos de acuerdo con los lineamientos dados por la función pública._x000a_"/>
    <s v="Desactualización de la política de gestión de Riesgos de acuerdo con los lineamientos dados por la función pública."/>
    <s v="Mala calificación del FURAG o hallazgos por entes reguladores debido a la Desactualización de la política de gestión de Riesgos de acuerdo con los lineamientos dados por la función pública con el fin de recibir o solicitar dadiva a nombre propio o de un tercero debido a_x000a__x000a_Para el año 2025 no se continuara con su seguimiento en esta matriz toda vez que no es un riesgo de corrupción."/>
    <s v="Pérdida de imagen y credibilidad institucional._x000a_Detrimento Patrimonial._x000a_Investigaciones disciplinarias,_x000a_investigaciones internas._x000a_Sanciones de tipo económicas o administrativas por entes de control sobre posibles hechos de corrupción._x000a_"/>
  </r>
  <r>
    <n v="7"/>
    <x v="6"/>
    <s v="Uso inadecuado de la imagen institucional. "/>
    <s v="Uso inadecuado de la imagen institucional para afectar la entidad difundiendo información incompleta o errónea"/>
    <s v="Uso indebido o manipulación de la información e imagen institucional exponiendo información incompleta, errónea por parte de personal interno que busque un beneficio propio o de una tercero."/>
    <s v="Pérdida de imagen y credibilidad institucional._x000a_Detrimento Patrimonial._x000a_Investigaciones disciplinarias,_x000a_investigaciones internas._x000a_Sanciones de tipo económicas o administrativas por entes de control sobre posibles hechos de corrupción._x000a_"/>
  </r>
  <r>
    <n v="8"/>
    <x v="7"/>
    <s v="No publicación u omisión en la publicación de los procesos de selección y de contratación de acuerdo con si tipología."/>
    <s v="El servidor público encargado de adelantar el proceso de contratación manipula la información en la etapa precontractual para beneficio propio o de un tercero"/>
    <s v="Manipulación de información en el proceso de la Celebración contratos sin el cumplimiento de requisitos de los contratistas u oferentes por parte de los funcionarios del área jurídica para el favorecimiento de un tercero o el recibimiento de dadivas a nombre propio_x000a__x000a_                 "/>
    <s v="Pérdida de imagen y credibilidad institucional. _x000a_Investigaciones disciplinarias,_x000a_investigaciones internas._x000a_Sanciones de tipo económicas o administrativas por entes de control sobre posibles hechos de corrupción._x000a_Detrimento Patrimonial."/>
  </r>
  <r>
    <n v="9"/>
    <x v="8"/>
    <s v="Uso indebido o Manipulación de la información contable o financiera"/>
    <s v="Manipulación de la información contable o financiera debido al desconocimiento del proceso._x000a__x000a_"/>
    <s v="Uso indebido o manipulación de información confidencial o privada de la entidad (contable y financiera) por parte de los funcionarios de la Dirección financiera para favorecer intereses particulares (un tercero) o ha nombre propio _x000a_"/>
    <s v="Sanciones e inhabilidades por las entidades de control _x000a_Detrimento patrimonial._x000a_Afectación reputacional._x000a_"/>
  </r>
  <r>
    <n v="10"/>
    <x v="9"/>
    <s v="Viabilizarían y/o manipulación de información de obra por parte de funcionarios."/>
    <s v="Intención por parte de los servidores públicos, de viabilizar y manipular la información de obra para favorecer intereses particulares a cambio de beneficios personales."/>
    <s v="Intención en la viabilizarían y manipulación de información de obra por parte de funcionarios de la Dirección Infraestructura y transporte para favorecer intereses particulares (un tercero) o ha nombre propio."/>
    <s v="Pérdida de imagen y credibilidad institucional. Investigaciones disciplinarias,_x000a_investigaciones internas._x000a_Posibles sobrecostos y detrimento patrimonial Investigaciones de los entes de control._x000a_Pérdida de credibilidad institucional."/>
  </r>
  <r>
    <n v="11"/>
    <x v="10"/>
    <s v="Ocultamiento, sustracción o perdida de documentos."/>
    <s v="búsqueda de un beneficio propio o de un tercero en la Manipulación  de la Información de las Caracterizaciones, unidades sociales de base, actas de vecindad._x000a__x000a_"/>
    <s v="Manipulación de información de carácter confidencial sobre las Caracterizaciones, unidades sociales de base, actas de vecindad, por parte del profesional del área social que genere la posibilidad de recibir o solicitar dadiva a nombre propio o de un tercero."/>
    <s v="Pérdida de imagen y credibilidad institucional. Investigaciones disciplinarias,_x000a_investigaciones internas._x000a_Posibles sobrecostos y detrimento patrimonial_x000a_Investigaciones de los entes de control._x000a_"/>
  </r>
  <r>
    <n v="12"/>
    <x v="11"/>
    <s v="Uso o manipulación indebida de la información con reserva legal"/>
    <s v="Manipulación indebida de la información con reserva legal, para el beneficio propio o de un tercero."/>
    <s v="Uso o manipulación indebida de la información con reserva legal de funcionarios o contratistas de la entidad por parte de funcionarios de Gestión Documental que beneficie a un tercero o en búsqueda de un beneficio propio."/>
    <s v="Pérdida de imagen y credibilidad institucional._x000a_Detrimento Patrimonial._x000a_Investigaciones disciplinarias,_x000a_investigaciones internas._x000a_Sanciones de tipo económicas o administrativas por entes de control sobre posibles hechos de corrupción._x000a_"/>
  </r>
  <r>
    <n v="13"/>
    <x v="10"/>
    <s v="Inadecuada gestión de las PQRSD (silencio administrativo) u ocultamiento de las QRD"/>
    <s v="Ocultamiento de la información para búsqueda de una beneficio propio o privado._x000a__x000a_Desconocimiento del proceso por parte del funcionario responsable"/>
    <s v="Inadecuada gestión de las PQRSD (silencio administrativo) u ocultamiento de las QRD que ingresan a la entidad por presuntos actos de corrupción por parte de funcionarios de la Dirección de Gestión Social para favorecer a terceros o en busca de un beneficio propio."/>
    <s v="Pérdida de imagen y credibilidad institucional._x000a_Detrimento Patrimonial._x000a_Investigaciones disciplinarias,_x000a_investigaciones internas._x000a_Sanciones de tipo económicas o administrativas por entes de control sobre posibles hechos de corrupción._x000a_"/>
  </r>
  <r>
    <n v="14"/>
    <x v="9"/>
    <s v="Uso y/o y custodia inadecuada de la documentación contractual por parte del funcionario encargado del proceso."/>
    <s v="Manipulación de información o documentación  del proceso contractual para favorecer a nombre propio o de un tercero. "/>
    <s v="Manipulación de información o documentación del proceso contractual por parte de funcionarios de la Dirección Infraestructura y transporte que beneficie a un particular o en busca de un beneficio propio."/>
    <s v="Pérdida de imagen y credibilidad institucional._x000a_Detrimento Patrimonial._x000a_Investigaciones disciplinarias,_x000a_investigaciones internas._x000a_Sanciones de tipo económicas o administrativas por entes de control sobre posibles hechos de corrupción._x000a_"/>
  </r>
  <r>
    <n v="15"/>
    <x v="9"/>
    <s v="Manipulación por parte del servidor publico encargado del proceso en la estructuración de documentos precontractuales"/>
    <s v="Manipulación por parte del servidor publico encargado del proceso en la estructuración de documentos precontractuales en beneficio propio o de un tercero."/>
    <s v="Contratar bienes o servicios innecesarios o inadecuados por parte de funcionarios de la Dirección Infraestructura y transporte debido a la manipulación  de la documentación de la etapa precontractual de los contratos de obra que beneficie a un particular o en busca de un beneficio propio."/>
    <s v="Pérdida de imagen y credibilidad institucional._x000a_Detrimento Patrimonial._x000a_Investigaciones disciplinarias,_x000a_investigaciones internas._x000a_Sanciones de tipo económicas o administrativas por entes de control sobre posibles hechos de corrupción."/>
  </r>
  <r>
    <n v="16"/>
    <x v="9"/>
    <s v="Divulgación de información privilegiada de los proyectos en ejecución o por ejecutar"/>
    <s v="Suministrar, alterar, quitar o manipular información reservada y/o clasificada a beneficio propio o de terceros."/>
    <s v="Divulgación de información privilegiada de los proyectos que se estén ejecutado o se vayan a ejecutar por parte de funcionarios o contratistas adscritos a la Dirección Infraestructura y transporte en busca de beneficio a nombre propio o de un tercero."/>
    <s v="Pérdida de imagen y credibilidad institucional._x000a_Detrimento Patrimonial._x000a_Investigaciones disciplinarias,_x000a_investigaciones internas._x000a_Sanciones de tipo económicas o administrativas por entes de control sobre posibles hechos de corrupción."/>
  </r>
  <r>
    <n v="17"/>
    <x v="3"/>
    <s v="Manipulación de la documentación en la celebración de contratos"/>
    <s v="Manipulación del funcionario en cargado en el proceso contractual para favorecer contratos de compra de tecnología a beneficio propio o de terceros."/>
    <s v="Manipulación de la documentación en la celebración de contratos por parte de la Dirección Administrativa - Profesional Gestión TIC y Servicios Administrativos en donde se generen sobrecostos en la compra de tecnología en busca de un beneficio propio o privado."/>
    <s v="Pérdida de imagen y credibilidad institucional._x000a_Detrimento Patrimonial._x000a_Investigaciones disciplinarias,_x000a_investigaciones internas._x000a_Sanciones de tipo económicas o administrativas por entes de control sobre posibles hechos de corrupción."/>
  </r>
  <r>
    <n v="18"/>
    <x v="3"/>
    <s v="Medidas inadecuadas o bajos niveles de seguridad de la información en los archivos de la entidad. "/>
    <s v="Alteración, uso o manipulación indebida de la información física o electrónica técnica y administrativa por parte de los colaboradores de los procesos en favorecimiento propio o de un tercero"/>
    <s v="Medidas inadecuadas o bajos niveles de seguridad de la información en los archivos de la entidad con condiciones de bajo aseguramiento del ingreso al archivo atribuibles al funcionario.  que pueda generar una alteración, uso o manipulación indebida de la información física o electrónica técnica y administrativa por parte de los colaboradores de la entidad en favorecimiento propio o de un tercero"/>
    <s v="Pérdida de la integridad y confiabilidad de la información.                                                Favorecimiento propio o a terceros Implicaciones legales a la entidad y/o entidades asociadas. Obstrucción en la gestión. Información errónea para la toma de decisiones.                                    Fuga de información"/>
  </r>
</pivotCacheRecords>
</file>

<file path=xl/pivotCache/pivotCacheRecords7.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9">
  <r>
    <m/>
    <m/>
    <m/>
    <m/>
    <m/>
    <m/>
    <x v="0"/>
  </r>
  <r>
    <s v="La entidad cuenta con un Existe un manual de contratación adoptado mediante resolución 2022418 del 3 de marzo de 2022. y su reglamento donde estipula que El comité de contratación se reúne 1 vez por semana en donde señalizan las necesidades y viabilidad de los contratos, adicional se realiza seguimiento a la ejecución de los mismo. "/>
    <s v="Preventivo"/>
    <s v="Se cuenta con la Resolución 2022450 del 7 marzo de 2018 que regula la selección de contratistas"/>
    <s v="Preventivo"/>
    <m/>
    <s v="Preventivo"/>
    <x v="1"/>
  </r>
  <r>
    <s v="                                                                                                                 Se cuenta con Pólizas que amparan los bienes por perdida o robo.                                                                       "/>
    <s v="Correctivo"/>
    <s v="Se cuenta con un protocolo donde se establece el uso y tratamiento de los equipos y la salida de los mismos.                                                                Para quien no siga los protocolos de la entidad, debe realizar la reposición del bien de su propio pecunio"/>
    <s v="Preventivo"/>
    <m/>
    <s v="Preventivo"/>
    <x v="2"/>
  </r>
  <r>
    <s v="1. El supervisor del contrato, revisa el cumplimiento de los requerimientos contractuales y confidencialidad sobre el manejo de la información de la entidad._x000a_"/>
    <s v="Preventivo"/>
    <s v="_x000a_2. El profesional universitario TIC, de acuerdo con las políticas de seguridad y confidencialidad, realiza la creación y/o habilitación y a su vez la des habilitación de las credenciales o acceso a la información de la entidad."/>
    <s v="Preventivo"/>
    <m/>
    <s v="Preventivo"/>
    <x v="3"/>
  </r>
  <r>
    <s v="Fortalecer la cultura del Autocontrol. _x000a_Fortalecer la cultura de la autorregulación._x000a_Establecer los niveles de responsabilidad, autoridad y comunicación de los niveles directivos."/>
    <s v="Preventivo"/>
    <m/>
    <m/>
    <m/>
    <s v="Preventivo"/>
    <x v="4"/>
  </r>
  <r>
    <s v="No aplican controles."/>
    <s v="No Aplica"/>
    <m/>
    <s v="No Aplica"/>
    <m/>
    <s v="No Aplica"/>
    <x v="5"/>
  </r>
  <r>
    <s v="Disponer permanentemente de canales de comunicación donde se recepciones denuncias o quejas por posibles casos de corrupción._x000a__x000a_Manual de Política de Riesgos"/>
    <s v="Preventivo"/>
    <m/>
    <s v="No Aplica"/>
    <m/>
    <s v="No Aplica"/>
    <x v="6"/>
  </r>
  <r>
    <s v="No aplican controles."/>
    <m/>
    <m/>
    <m/>
    <m/>
    <s v="Preventivo"/>
    <x v="7"/>
  </r>
  <r>
    <s v="La entidad cuenta con un manual de contratación y su reglamento donde estipula que El comité de contratación se reúne 1 vez por semana en donde señalizan las necesidades y viabilidad de los contratos, adicional se realiza seguimiento a la ejecución de los mismo. _x000a__x000a_"/>
    <s v="Preventivo"/>
    <s v="Se cuenta con la Resolución 2022450 del 7 marzo de 2018 que regula la selección de contratistas"/>
    <s v="Preventivo"/>
    <m/>
    <s v="Preventivo"/>
    <x v="8"/>
  </r>
  <r>
    <s v="Una vez sea radicado un documento a pagar, el profesional del área de presupuesto realiza la liquidación presupuestal, luego el profesional de contabilidad realiza la causación de la información y se envía a tesorería, la tesorera recepción la información la cual es verificada con relación a los soportes, montos y las cuentas por pagar, posteriormente se procede a realizar el pago interno o por fiducia."/>
    <s v="Preventivo"/>
    <s v="En la parte de inversión, se cuenta con un convenio de cofinanciación por el cual se pagan las cuentas asociadas al convenio quienes revisan los soportes (fuentes) para el respectivo pago."/>
    <s v="Preventivo"/>
    <m/>
    <s v="Preventivo"/>
    <x v="9"/>
  </r>
  <r>
    <s v="En comités directivos se exponen los criterios establecidos antes de la viabilizarían de contratos."/>
    <s v="Preventivo"/>
    <m/>
    <m/>
    <m/>
    <s v="Preventivo"/>
    <x v="10"/>
  </r>
  <r>
    <s v="Se cuenta con el Manual de Gestión Social en donde se estipula el paso a paso de la realización de las caracterizaciones y actas de vecindad y su debido conservación._x000a__x000a_Se cuenta con el Aplicativo Documental (QF Document) en donde se conserva la información que ingresa a la entidad."/>
    <s v="Preventivo"/>
    <m/>
    <s v="No Aplica"/>
    <m/>
    <s v="No Aplica"/>
    <x v="11"/>
  </r>
  <r>
    <s v="Todo documento ingresa por los canales de recepción de documentos (ventanilla única de correspondencia y carpetas de recepción de las diferentes dependencias), con su debido registro documental radicado en el gestor documental."/>
    <s v="Preventivo"/>
    <m/>
    <m/>
    <m/>
    <s v="Preventivo"/>
    <x v="12"/>
  </r>
  <r>
    <s v="Se cuenta con el procedimiento e instructivo de PQRSD. En le cual se encuentran estipulados el paso a paso de la gestión de las PQRSD y las responsabilidades frente a los mismos. _x000a_"/>
    <s v="Preventivo"/>
    <s v="_x000a_El Profesional de gestión social es el responsable de la recepción, verificación y control de las PQRSD, que ingresan por los diferentes canales; virtual (correo electrónico, pagina web y redes sociales), telefónico (línea habilitada 210 70 00 ext. 313, físicas (radicación en la unidad de correspondencia), presenciales (verbales)."/>
    <s v="Detective"/>
    <m/>
    <s v="Preventivo"/>
    <x v="13"/>
  </r>
  <r>
    <s v="Verificación de la información aportada por los proveedores, y validación del cumplimiento de los requisitos establecidos por parte del profesional técnico que hace parte del Comité Evaluador."/>
    <m/>
    <m/>
    <m/>
    <m/>
    <s v="Preventivo"/>
    <x v="10"/>
  </r>
  <r>
    <s v="se cuenta con un manual de contratación"/>
    <s v="Preventivo"/>
    <s v="La dirección de infraestructura realiza seguimiento al Plan de Adquisiciones de la Dirección y confrontar los nuevos requerimientos con las necesidades propias de la Dirección y la Entidad"/>
    <s v="Preventivo"/>
    <m/>
    <s v="Preventivo"/>
    <x v="10"/>
  </r>
  <r>
    <s v="No aplican controles."/>
    <m/>
    <m/>
    <m/>
    <m/>
    <s v="Preventivo"/>
    <x v="10"/>
  </r>
  <r>
    <s v="El Líder del Programa TIC previa a la compra de Tecnología lleva el requerimiento a comité directivo para su aprobación."/>
    <s v="Preventivo"/>
    <s v="Los funcionarios que hacen parte del comité de contratación revisan antes de la celebración del contrato,  las listas de chequeo de cumplimiento de requisitos."/>
    <s v="Preventivo"/>
    <m/>
    <s v="Preventivo"/>
    <x v="2"/>
  </r>
  <r>
    <s v="El encargado profesional de TIC lleva Registro y control de préstamo expedientes Digitalización de expedientes Asignación de responsables en el manejo de la información por proceso Implementación de la categorización de la información clasificada y reservada. _x000a__x000a_"/>
    <s v="Preventivo"/>
    <s v="Se Realizan Copias de seguridad de información electrónica de bases oficiales y datos específicos requeridos por las áreas Fijar cláusulas de confidencialidad y manejo de información para los funcionarios y contratistas"/>
    <s v="Preventivo"/>
    <m/>
    <s v="Preventivo"/>
    <x v="14"/>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6.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4.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5.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4.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7.xml"/></Relationships>
</file>

<file path=xl/pivotTables/_rels/pivotTable6.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7.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8.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C16B4F1-1876-4C85-89FF-13D1D17D2749}" name="TablaDinámica2" cacheId="5"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chartFormat="6">
  <location ref="A60:B73" firstHeaderRow="1" firstDataRow="1" firstDataCol="1"/>
  <pivotFields count="6">
    <pivotField showAll="0"/>
    <pivotField axis="axisRow" dataField="1" showAll="0">
      <items count="13">
        <item x="6"/>
        <item x="7"/>
        <item x="9"/>
        <item x="2"/>
        <item x="3"/>
        <item x="11"/>
        <item x="8"/>
        <item x="1"/>
        <item x="10"/>
        <item x="5"/>
        <item x="4"/>
        <item x="0"/>
        <item t="default"/>
      </items>
    </pivotField>
    <pivotField showAll="0"/>
    <pivotField showAll="0"/>
    <pivotField showAll="0"/>
    <pivotField showAll="0"/>
  </pivotFields>
  <rowFields count="1">
    <field x="1"/>
  </rowFields>
  <rowItems count="13">
    <i>
      <x/>
    </i>
    <i>
      <x v="1"/>
    </i>
    <i>
      <x v="2"/>
    </i>
    <i>
      <x v="3"/>
    </i>
    <i>
      <x v="4"/>
    </i>
    <i>
      <x v="5"/>
    </i>
    <i>
      <x v="6"/>
    </i>
    <i>
      <x v="7"/>
    </i>
    <i>
      <x v="8"/>
    </i>
    <i>
      <x v="9"/>
    </i>
    <i>
      <x v="10"/>
    </i>
    <i>
      <x v="11"/>
    </i>
    <i t="grand">
      <x/>
    </i>
  </rowItems>
  <colItems count="1">
    <i/>
  </colItems>
  <dataFields count="1">
    <dataField name="Cuenta de Procesos" fld="1" subtotal="count" baseField="0" baseItem="0"/>
  </dataFields>
  <chartFormats count="1">
    <chartFormat chart="1" format="0"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AECFC7F6-DB93-483D-95E5-654A78805AAB}" name="TablaDinámica1" cacheId="3" applyNumberFormats="0" applyBorderFormats="0" applyFontFormats="0" applyPatternFormats="0" applyAlignmentFormats="0" applyWidthHeightFormats="1" dataCaption="Valores" updatedVersion="8" minRefreshableVersion="3" useAutoFormatting="1" itemPrintTitles="1" createdVersion="5" indent="0" outline="1" outlineData="1" multipleFieldFilters="0" chartFormat="4">
  <location ref="A37:B44" firstHeaderRow="1" firstDataRow="1" firstDataCol="1"/>
  <pivotFields count="7">
    <pivotField showAll="0"/>
    <pivotField showAll="0">
      <items count="15">
        <item x="1"/>
        <item x="6"/>
        <item x="13"/>
        <item x="3"/>
        <item x="10"/>
        <item x="4"/>
        <item x="11"/>
        <item x="7"/>
        <item x="8"/>
        <item x="9"/>
        <item x="5"/>
        <item x="2"/>
        <item x="12"/>
        <item x="0"/>
        <item t="default"/>
      </items>
    </pivotField>
    <pivotField showAll="0"/>
    <pivotField showAll="0"/>
    <pivotField showAll="0"/>
    <pivotField axis="axisRow" dataField="1" showAll="0">
      <items count="7">
        <item x="4"/>
        <item x="1"/>
        <item x="5"/>
        <item x="2"/>
        <item x="3"/>
        <item x="0"/>
        <item t="default"/>
      </items>
    </pivotField>
    <pivotField showAll="0"/>
  </pivotFields>
  <rowFields count="1">
    <field x="5"/>
  </rowFields>
  <rowItems count="7">
    <i>
      <x/>
    </i>
    <i>
      <x v="1"/>
    </i>
    <i>
      <x v="2"/>
    </i>
    <i>
      <x v="3"/>
    </i>
    <i>
      <x v="4"/>
    </i>
    <i>
      <x v="5"/>
    </i>
    <i t="grand">
      <x/>
    </i>
  </rowItems>
  <colItems count="1">
    <i/>
  </colItems>
  <dataFields count="1">
    <dataField name="Cuenta de Clasificación del riesgo" fld="5" subtotal="count" baseField="0" baseItem="0"/>
  </dataFields>
  <formats count="2">
    <format dxfId="73">
      <pivotArea outline="0" collapsedLevelsAreSubtotals="1" fieldPosition="0"/>
    </format>
    <format dxfId="72">
      <pivotArea dataOnly="0" labelOnly="1" outline="0" axis="axisValues"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00000000-0007-0000-0000-000001000000}" name="Tabla dinámica3" cacheId="4" applyNumberFormats="0" applyBorderFormats="0" applyFontFormats="0" applyPatternFormats="0" applyAlignmentFormats="0" applyWidthHeightFormats="1" dataCaption="Valores" updatedVersion="5" minRefreshableVersion="3" useAutoFormatting="1" itemPrintTitles="1" createdVersion="5" indent="0" outline="1" outlineData="1" multipleFieldFilters="0">
  <location ref="A27:B31" firstHeaderRow="1" firstDataRow="1" firstDataCol="1"/>
  <pivotFields count="1">
    <pivotField axis="axisRow" dataField="1" showAll="0">
      <items count="4">
        <item x="2"/>
        <item x="1"/>
        <item x="0"/>
        <item t="default"/>
      </items>
    </pivotField>
  </pivotFields>
  <rowFields count="1">
    <field x="0"/>
  </rowFields>
  <rowItems count="4">
    <i>
      <x/>
    </i>
    <i>
      <x v="1"/>
    </i>
    <i>
      <x v="2"/>
    </i>
    <i t="grand">
      <x/>
    </i>
  </rowItems>
  <colItems count="1">
    <i/>
  </colItems>
  <dataFields count="1">
    <dataField name="Cuenta de Zona de riesgo  residual" fld="0"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00000000-0007-0000-0000-000000000000}" name="Tabla dinámica1" cacheId="3" applyNumberFormats="0" applyBorderFormats="0" applyFontFormats="0" applyPatternFormats="0" applyAlignmentFormats="0" applyWidthHeightFormats="1" dataCaption="Valores" updatedVersion="5" minRefreshableVersion="3" useAutoFormatting="1" itemPrintTitles="1" createdVersion="5" indent="0" outline="1" outlineData="1" multipleFieldFilters="0" chartFormat="4">
  <location ref="A3:B18" firstHeaderRow="1" firstDataRow="1" firstDataCol="1"/>
  <pivotFields count="7">
    <pivotField showAll="0"/>
    <pivotField axis="axisRow" dataField="1" showAll="0">
      <items count="15">
        <item x="1"/>
        <item x="6"/>
        <item x="13"/>
        <item x="3"/>
        <item x="10"/>
        <item x="4"/>
        <item x="11"/>
        <item x="7"/>
        <item x="8"/>
        <item x="9"/>
        <item x="5"/>
        <item x="2"/>
        <item x="12"/>
        <item x="0"/>
        <item t="default"/>
      </items>
    </pivotField>
    <pivotField showAll="0"/>
    <pivotField showAll="0"/>
    <pivotField showAll="0"/>
    <pivotField showAll="0"/>
    <pivotField showAll="0"/>
  </pivotFields>
  <rowFields count="1">
    <field x="1"/>
  </rowFields>
  <rowItems count="15">
    <i>
      <x/>
    </i>
    <i>
      <x v="1"/>
    </i>
    <i>
      <x v="2"/>
    </i>
    <i>
      <x v="3"/>
    </i>
    <i>
      <x v="4"/>
    </i>
    <i>
      <x v="5"/>
    </i>
    <i>
      <x v="6"/>
    </i>
    <i>
      <x v="7"/>
    </i>
    <i>
      <x v="8"/>
    </i>
    <i>
      <x v="9"/>
    </i>
    <i>
      <x v="10"/>
    </i>
    <i>
      <x v="11"/>
    </i>
    <i>
      <x v="12"/>
    </i>
    <i>
      <x v="13"/>
    </i>
    <i t="grand">
      <x/>
    </i>
  </rowItems>
  <colItems count="1">
    <i/>
  </colItems>
  <dataFields count="1">
    <dataField name="Cuenta de Procesos" fld="1" subtotal="count" baseField="0" baseItem="0"/>
  </dataFields>
  <formats count="2">
    <format dxfId="75">
      <pivotArea outline="0" collapsedLevelsAreSubtotals="1" fieldPosition="0"/>
    </format>
    <format dxfId="74">
      <pivotArea dataOnly="0" labelOnly="1" outline="0" axis="axisValues" fieldPosition="0"/>
    </format>
  </formats>
  <chartFormats count="1">
    <chartFormat chart="1" format="0"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5.xml><?xml version="1.0" encoding="utf-8"?>
<pivotTableDefinition xmlns="http://schemas.openxmlformats.org/spreadsheetml/2006/main" xmlns:mc="http://schemas.openxmlformats.org/markup-compatibility/2006" xmlns:xr="http://schemas.microsoft.com/office/spreadsheetml/2014/revision" mc:Ignorable="xr" xr:uid="{221C2829-8806-4ECB-A18E-84BFB10D1D2F}" name="TablaDinámica3" cacheId="6"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chartFormat="6">
  <location ref="A82:B98" firstHeaderRow="1" firstDataRow="1" firstDataCol="1"/>
  <pivotFields count="7">
    <pivotField showAll="0"/>
    <pivotField showAll="0"/>
    <pivotField showAll="0"/>
    <pivotField showAll="0"/>
    <pivotField showAll="0"/>
    <pivotField showAll="0"/>
    <pivotField axis="axisRow" dataField="1" showAll="0">
      <items count="16">
        <item x="4"/>
        <item x="2"/>
        <item x="14"/>
        <item x="3"/>
        <item x="5"/>
        <item x="7"/>
        <item x="13"/>
        <item x="11"/>
        <item x="10"/>
        <item x="1"/>
        <item x="8"/>
        <item x="9"/>
        <item x="6"/>
        <item x="12"/>
        <item x="0"/>
        <item t="default"/>
      </items>
    </pivotField>
  </pivotFields>
  <rowFields count="1">
    <field x="6"/>
  </rowFields>
  <rowItems count="16">
    <i>
      <x/>
    </i>
    <i>
      <x v="1"/>
    </i>
    <i>
      <x v="2"/>
    </i>
    <i>
      <x v="3"/>
    </i>
    <i>
      <x v="4"/>
    </i>
    <i>
      <x v="5"/>
    </i>
    <i>
      <x v="6"/>
    </i>
    <i>
      <x v="7"/>
    </i>
    <i>
      <x v="8"/>
    </i>
    <i>
      <x v="9"/>
    </i>
    <i>
      <x v="10"/>
    </i>
    <i>
      <x v="11"/>
    </i>
    <i>
      <x v="12"/>
    </i>
    <i>
      <x v="13"/>
    </i>
    <i>
      <x v="14"/>
    </i>
    <i t="grand">
      <x/>
    </i>
  </rowItems>
  <colItems count="1">
    <i/>
  </colItems>
  <dataFields count="1">
    <dataField name="Cuenta de Responsable" fld="6" subtotal="count" baseField="0" baseItem="0"/>
  </dataFields>
  <chartFormats count="1">
    <chartFormat chart="1" format="0"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6.xml><?xml version="1.0" encoding="utf-8"?>
<pivotTableDefinition xmlns="http://schemas.openxmlformats.org/spreadsheetml/2006/main" xmlns:mc="http://schemas.openxmlformats.org/markup-compatibility/2006" xmlns:xr="http://schemas.microsoft.com/office/spreadsheetml/2014/revision" mc:Ignorable="xr" xr:uid="{00000000-0007-0000-0600-000004000000}" name="TablaDinámica4" cacheId="0" applyNumberFormats="0" applyBorderFormats="0" applyFontFormats="0" applyPatternFormats="0" applyAlignmentFormats="0" applyWidthHeightFormats="1" dataCaption="Valores" updatedVersion="7" minRefreshableVersion="3" useAutoFormatting="1" itemPrintTitles="1" createdVersion="7" indent="0" outline="1" outlineData="1" multipleFieldFilters="0">
  <location ref="A23:B31" firstHeaderRow="1" firstDataRow="1" firstDataCol="1"/>
  <pivotFields count="1">
    <pivotField axis="axisRow" dataField="1" showAll="0">
      <items count="9">
        <item x="5"/>
        <item m="1" x="7"/>
        <item x="1"/>
        <item x="6"/>
        <item x="4"/>
        <item x="2"/>
        <item x="3"/>
        <item x="0"/>
        <item t="default"/>
      </items>
    </pivotField>
  </pivotFields>
  <rowFields count="1">
    <field x="0"/>
  </rowFields>
  <rowItems count="8">
    <i>
      <x/>
    </i>
    <i>
      <x v="2"/>
    </i>
    <i>
      <x v="3"/>
    </i>
    <i>
      <x v="4"/>
    </i>
    <i>
      <x v="5"/>
    </i>
    <i>
      <x v="6"/>
    </i>
    <i>
      <x v="7"/>
    </i>
    <i t="grand">
      <x/>
    </i>
  </rowItems>
  <colItems count="1">
    <i/>
  </colItems>
  <dataFields count="1">
    <dataField name="Cuenta de Clasificación del riesgo" fld="0" subtotal="count" baseField="0" baseItem="0"/>
  </dataFields>
  <formats count="18">
    <format dxfId="41">
      <pivotArea type="all" dataOnly="0" outline="0" fieldPosition="0"/>
    </format>
    <format dxfId="40">
      <pivotArea outline="0" collapsedLevelsAreSubtotals="1" fieldPosition="0"/>
    </format>
    <format dxfId="39">
      <pivotArea field="0" type="button" dataOnly="0" labelOnly="1" outline="0" axis="axisRow" fieldPosition="0"/>
    </format>
    <format dxfId="38">
      <pivotArea dataOnly="0" labelOnly="1" fieldPosition="0">
        <references count="1">
          <reference field="0" count="0"/>
        </references>
      </pivotArea>
    </format>
    <format dxfId="37">
      <pivotArea dataOnly="0" labelOnly="1" grandRow="1" outline="0" fieldPosition="0"/>
    </format>
    <format dxfId="36">
      <pivotArea dataOnly="0" labelOnly="1" outline="0" axis="axisValues" fieldPosition="0"/>
    </format>
    <format dxfId="35">
      <pivotArea type="all" dataOnly="0" outline="0" fieldPosition="0"/>
    </format>
    <format dxfId="34">
      <pivotArea outline="0" collapsedLevelsAreSubtotals="1" fieldPosition="0"/>
    </format>
    <format dxfId="33">
      <pivotArea field="0" type="button" dataOnly="0" labelOnly="1" outline="0" axis="axisRow" fieldPosition="0"/>
    </format>
    <format dxfId="32">
      <pivotArea dataOnly="0" labelOnly="1" grandRow="1" outline="0" fieldPosition="0"/>
    </format>
    <format dxfId="31">
      <pivotArea dataOnly="0" labelOnly="1" outline="0" axis="axisValues" fieldPosition="0"/>
    </format>
    <format dxfId="30">
      <pivotArea dataOnly="0" labelOnly="1" fieldPosition="0">
        <references count="1">
          <reference field="0" count="0"/>
        </references>
      </pivotArea>
    </format>
    <format dxfId="29">
      <pivotArea type="all" dataOnly="0" outline="0" fieldPosition="0"/>
    </format>
    <format dxfId="28">
      <pivotArea outline="0" collapsedLevelsAreSubtotals="1" fieldPosition="0"/>
    </format>
    <format dxfId="27">
      <pivotArea field="0" type="button" dataOnly="0" labelOnly="1" outline="0" axis="axisRow" fieldPosition="0"/>
    </format>
    <format dxfId="26">
      <pivotArea dataOnly="0" labelOnly="1" fieldPosition="0">
        <references count="1">
          <reference field="0" count="0"/>
        </references>
      </pivotArea>
    </format>
    <format dxfId="25">
      <pivotArea dataOnly="0" labelOnly="1" grandRow="1" outline="0" fieldPosition="0"/>
    </format>
    <format dxfId="24">
      <pivotArea dataOnly="0" labelOnly="1" outline="0" axis="axisValues"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7.xml><?xml version="1.0" encoding="utf-8"?>
<pivotTableDefinition xmlns="http://schemas.openxmlformats.org/spreadsheetml/2006/main" xmlns:mc="http://schemas.openxmlformats.org/markup-compatibility/2006" xmlns:xr="http://schemas.microsoft.com/office/spreadsheetml/2014/revision" mc:Ignorable="xr" xr:uid="{00000000-0007-0000-0600-000003000000}" name="TablaDinámica8" cacheId="2" applyNumberFormats="0" applyBorderFormats="0" applyFontFormats="0" applyPatternFormats="0" applyAlignmentFormats="0" applyWidthHeightFormats="1" dataCaption="Valores" updatedVersion="7" minRefreshableVersion="3" useAutoFormatting="1" itemPrintTitles="1" createdVersion="7" indent="0" outline="1" outlineData="1" multipleFieldFilters="0">
  <location ref="E3:F8" firstHeaderRow="1" firstDataRow="1" firstDataCol="1"/>
  <pivotFields count="1">
    <pivotField axis="axisRow" dataField="1" showAll="0">
      <items count="5">
        <item x="3"/>
        <item x="0"/>
        <item x="1"/>
        <item x="2"/>
        <item t="default"/>
      </items>
    </pivotField>
  </pivotFields>
  <rowFields count="1">
    <field x="0"/>
  </rowFields>
  <rowItems count="5">
    <i>
      <x/>
    </i>
    <i>
      <x v="1"/>
    </i>
    <i>
      <x v="2"/>
    </i>
    <i>
      <x v="3"/>
    </i>
    <i t="grand">
      <x/>
    </i>
  </rowItems>
  <colItems count="1">
    <i/>
  </colItems>
  <dataFields count="1">
    <dataField name="Cuenta de Zona de riesgo inherente" fld="0" subtotal="count" baseField="0" baseItem="0"/>
  </dataFields>
  <formats count="18">
    <format dxfId="59">
      <pivotArea type="all" dataOnly="0" outline="0" fieldPosition="0"/>
    </format>
    <format dxfId="58">
      <pivotArea outline="0" collapsedLevelsAreSubtotals="1" fieldPosition="0"/>
    </format>
    <format dxfId="57">
      <pivotArea field="0" type="button" dataOnly="0" labelOnly="1" outline="0" axis="axisRow" fieldPosition="0"/>
    </format>
    <format dxfId="56">
      <pivotArea dataOnly="0" labelOnly="1" fieldPosition="0">
        <references count="1">
          <reference field="0" count="0"/>
        </references>
      </pivotArea>
    </format>
    <format dxfId="55">
      <pivotArea dataOnly="0" labelOnly="1" grandRow="1" outline="0" fieldPosition="0"/>
    </format>
    <format dxfId="54">
      <pivotArea dataOnly="0" labelOnly="1" outline="0" axis="axisValues" fieldPosition="0"/>
    </format>
    <format dxfId="53">
      <pivotArea type="all" dataOnly="0" outline="0" fieldPosition="0"/>
    </format>
    <format dxfId="52">
      <pivotArea outline="0" collapsedLevelsAreSubtotals="1" fieldPosition="0"/>
    </format>
    <format dxfId="51">
      <pivotArea field="0" type="button" dataOnly="0" labelOnly="1" outline="0" axis="axisRow" fieldPosition="0"/>
    </format>
    <format dxfId="50">
      <pivotArea dataOnly="0" labelOnly="1" grandRow="1" outline="0" fieldPosition="0"/>
    </format>
    <format dxfId="49">
      <pivotArea dataOnly="0" labelOnly="1" outline="0" axis="axisValues" fieldPosition="0"/>
    </format>
    <format dxfId="48">
      <pivotArea dataOnly="0" labelOnly="1" fieldPosition="0">
        <references count="1">
          <reference field="0" count="0"/>
        </references>
      </pivotArea>
    </format>
    <format dxfId="47">
      <pivotArea type="all" dataOnly="0" outline="0" fieldPosition="0"/>
    </format>
    <format dxfId="46">
      <pivotArea outline="0" collapsedLevelsAreSubtotals="1" fieldPosition="0"/>
    </format>
    <format dxfId="45">
      <pivotArea field="0" type="button" dataOnly="0" labelOnly="1" outline="0" axis="axisRow" fieldPosition="0"/>
    </format>
    <format dxfId="44">
      <pivotArea dataOnly="0" labelOnly="1" fieldPosition="0">
        <references count="1">
          <reference field="0" count="0"/>
        </references>
      </pivotArea>
    </format>
    <format dxfId="43">
      <pivotArea dataOnly="0" labelOnly="1" grandRow="1" outline="0" fieldPosition="0"/>
    </format>
    <format dxfId="42">
      <pivotArea dataOnly="0" labelOnly="1" outline="0" axis="axisValues"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8.xml><?xml version="1.0" encoding="utf-8"?>
<pivotTableDefinition xmlns="http://schemas.openxmlformats.org/spreadsheetml/2006/main" xmlns:mc="http://schemas.openxmlformats.org/markup-compatibility/2006" xmlns:xr="http://schemas.microsoft.com/office/spreadsheetml/2014/revision" mc:Ignorable="xr" xr:uid="{00000000-0007-0000-0600-000002000000}" name="TablaDinámica2" cacheId="1" applyNumberFormats="0" applyBorderFormats="0" applyFontFormats="0" applyPatternFormats="0" applyAlignmentFormats="0" applyWidthHeightFormats="1" dataCaption="Valores" updatedVersion="7" minRefreshableVersion="3" useAutoFormatting="1" itemPrintTitles="1" createdVersion="7" indent="0" outline="1" outlineData="1" multipleFieldFilters="0">
  <location ref="A3:B19" firstHeaderRow="1" firstDataRow="1" firstDataCol="1"/>
  <pivotFields count="1">
    <pivotField axis="axisRow" dataField="1" showAll="0">
      <items count="18">
        <item x="1"/>
        <item m="1" x="16"/>
        <item x="9"/>
        <item x="3"/>
        <item x="11"/>
        <item x="4"/>
        <item x="12"/>
        <item x="7"/>
        <item x="8"/>
        <item x="10"/>
        <item x="5"/>
        <item x="2"/>
        <item x="14"/>
        <item m="1" x="15"/>
        <item x="0"/>
        <item x="6"/>
        <item x="13"/>
        <item t="default"/>
      </items>
    </pivotField>
  </pivotFields>
  <rowFields count="1">
    <field x="0"/>
  </rowFields>
  <rowItems count="16">
    <i>
      <x/>
    </i>
    <i>
      <x v="2"/>
    </i>
    <i>
      <x v="3"/>
    </i>
    <i>
      <x v="4"/>
    </i>
    <i>
      <x v="5"/>
    </i>
    <i>
      <x v="6"/>
    </i>
    <i>
      <x v="7"/>
    </i>
    <i>
      <x v="8"/>
    </i>
    <i>
      <x v="9"/>
    </i>
    <i>
      <x v="10"/>
    </i>
    <i>
      <x v="11"/>
    </i>
    <i>
      <x v="12"/>
    </i>
    <i>
      <x v="14"/>
    </i>
    <i>
      <x v="15"/>
    </i>
    <i>
      <x v="16"/>
    </i>
    <i t="grand">
      <x/>
    </i>
  </rowItems>
  <colItems count="1">
    <i/>
  </colItems>
  <dataFields count="1">
    <dataField name="Cuenta de Procesos" fld="0" subtotal="count" baseField="0" baseItem="0"/>
  </dataFields>
  <formats count="12">
    <format dxfId="71">
      <pivotArea type="all" dataOnly="0" outline="0" fieldPosition="0"/>
    </format>
    <format dxfId="70">
      <pivotArea outline="0" collapsedLevelsAreSubtotals="1" fieldPosition="0"/>
    </format>
    <format dxfId="69">
      <pivotArea field="0" type="button" dataOnly="0" labelOnly="1" outline="0" axis="axisRow" fieldPosition="0"/>
    </format>
    <format dxfId="68">
      <pivotArea dataOnly="0" labelOnly="1" grandRow="1" outline="0" fieldPosition="0"/>
    </format>
    <format dxfId="67">
      <pivotArea dataOnly="0" labelOnly="1" outline="0" axis="axisValues" fieldPosition="0"/>
    </format>
    <format dxfId="66">
      <pivotArea dataOnly="0" labelOnly="1" fieldPosition="0">
        <references count="1">
          <reference field="0" count="0"/>
        </references>
      </pivotArea>
    </format>
    <format dxfId="65">
      <pivotArea type="all" dataOnly="0" outline="0" fieldPosition="0"/>
    </format>
    <format dxfId="64">
      <pivotArea outline="0" collapsedLevelsAreSubtotals="1" fieldPosition="0"/>
    </format>
    <format dxfId="63">
      <pivotArea field="0" type="button" dataOnly="0" labelOnly="1" outline="0" axis="axisRow" fieldPosition="0"/>
    </format>
    <format dxfId="62">
      <pivotArea dataOnly="0" labelOnly="1" fieldPosition="0">
        <references count="1">
          <reference field="0" count="0"/>
        </references>
      </pivotArea>
    </format>
    <format dxfId="61">
      <pivotArea dataOnly="0" labelOnly="1" grandRow="1" outline="0" fieldPosition="0"/>
    </format>
    <format dxfId="60">
      <pivotArea dataOnly="0" labelOnly="1" outline="0" axis="axisValues"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pivotTable" Target="../pivotTables/pivotTable3.xml"/><Relationship Id="rId2" Type="http://schemas.openxmlformats.org/officeDocument/2006/relationships/pivotTable" Target="../pivotTables/pivotTable2.xml"/><Relationship Id="rId1" Type="http://schemas.openxmlformats.org/officeDocument/2006/relationships/pivotTable" Target="../pivotTables/pivotTable1.xml"/><Relationship Id="rId6" Type="http://schemas.openxmlformats.org/officeDocument/2006/relationships/drawing" Target="../drawings/drawing2.xml"/><Relationship Id="rId5" Type="http://schemas.openxmlformats.org/officeDocument/2006/relationships/pivotTable" Target="../pivotTables/pivotTable5.xml"/><Relationship Id="rId4" Type="http://schemas.openxmlformats.org/officeDocument/2006/relationships/pivotTable" Target="../pivotTables/pivotTable4.x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pivotTable" Target="../pivotTables/pivotTable8.xml"/><Relationship Id="rId2" Type="http://schemas.openxmlformats.org/officeDocument/2006/relationships/pivotTable" Target="../pivotTables/pivotTable7.xml"/><Relationship Id="rId1" Type="http://schemas.openxmlformats.org/officeDocument/2006/relationships/pivotTable" Target="../pivotTables/pivotTable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2" tint="-0.249977111117893"/>
  </sheetPr>
  <dimension ref="A1:AG61"/>
  <sheetViews>
    <sheetView tabSelected="1" view="pageBreakPreview" topLeftCell="M4" zoomScaleNormal="100" zoomScaleSheetLayoutView="100" workbookViewId="0">
      <selection activeCell="Y9" sqref="Y9"/>
    </sheetView>
  </sheetViews>
  <sheetFormatPr baseColWidth="10" defaultColWidth="9.33203125" defaultRowHeight="11.4" x14ac:dyDescent="0.25"/>
  <cols>
    <col min="1" max="1" width="6.44140625" style="73" customWidth="1"/>
    <col min="2" max="3" width="21" style="123" customWidth="1"/>
    <col min="4" max="4" width="31" style="123" customWidth="1"/>
    <col min="5" max="5" width="35.44140625" style="97" customWidth="1"/>
    <col min="6" max="6" width="36.6640625" style="97" customWidth="1"/>
    <col min="7" max="7" width="13.44140625" style="97" customWidth="1"/>
    <col min="8" max="8" width="8.109375" style="124" hidden="1" customWidth="1"/>
    <col min="9" max="9" width="13.33203125" style="97" customWidth="1"/>
    <col min="10" max="10" width="11.44140625" style="124" hidden="1" customWidth="1"/>
    <col min="11" max="11" width="17.44140625" style="125" customWidth="1"/>
    <col min="12" max="12" width="50.44140625" style="97" customWidth="1"/>
    <col min="13" max="13" width="12.44140625" style="97" customWidth="1"/>
    <col min="14" max="14" width="38.77734375" style="97" customWidth="1"/>
    <col min="15" max="15" width="12.33203125" style="97" customWidth="1"/>
    <col min="16" max="16" width="50.44140625" style="97" hidden="1" customWidth="1"/>
    <col min="17" max="17" width="16.44140625" style="97" hidden="1" customWidth="1"/>
    <col min="18" max="18" width="16.44140625" style="97" customWidth="1"/>
    <col min="19" max="19" width="13.44140625" style="97" customWidth="1"/>
    <col min="20" max="20" width="9.33203125" style="123" hidden="1" customWidth="1"/>
    <col min="21" max="21" width="13.109375" style="97" customWidth="1"/>
    <col min="22" max="22" width="9.33203125" style="97" hidden="1" customWidth="1"/>
    <col min="23" max="23" width="14.6640625" style="91" customWidth="1"/>
    <col min="24" max="24" width="18" style="91" customWidth="1"/>
    <col min="25" max="25" width="58.6640625" style="91" customWidth="1"/>
    <col min="26" max="26" width="17.33203125" style="97" customWidth="1"/>
    <col min="27" max="27" width="16" style="97" customWidth="1"/>
    <col min="28" max="28" width="58.77734375" style="73" customWidth="1"/>
    <col min="29" max="29" width="15.44140625" style="73" customWidth="1"/>
    <col min="30" max="30" width="72" style="91" customWidth="1"/>
    <col min="31" max="31" width="15.109375" style="91" customWidth="1"/>
    <col min="32" max="32" width="57.109375" style="91" customWidth="1"/>
    <col min="33" max="33" width="14.33203125" style="91" customWidth="1"/>
    <col min="34" max="16384" width="9.33203125" style="97"/>
  </cols>
  <sheetData>
    <row r="1" spans="1:33" s="70" customFormat="1" ht="23.25" customHeight="1" x14ac:dyDescent="0.25">
      <c r="A1" s="231" t="s">
        <v>180</v>
      </c>
      <c r="B1" s="232"/>
      <c r="C1" s="232"/>
      <c r="D1" s="232"/>
      <c r="E1" s="232"/>
      <c r="F1" s="232"/>
      <c r="G1" s="232"/>
      <c r="H1" s="232"/>
      <c r="I1" s="232"/>
      <c r="J1" s="232"/>
      <c r="K1" s="232"/>
      <c r="L1" s="232"/>
      <c r="M1" s="232"/>
      <c r="N1" s="232"/>
      <c r="O1" s="232"/>
      <c r="P1" s="232"/>
      <c r="Q1" s="232"/>
      <c r="R1" s="232"/>
      <c r="S1" s="232"/>
      <c r="T1" s="232"/>
      <c r="U1" s="232"/>
      <c r="V1" s="232"/>
      <c r="W1" s="232"/>
      <c r="X1" s="232"/>
      <c r="Y1" s="232"/>
      <c r="Z1" s="232"/>
      <c r="AA1" s="233"/>
      <c r="AB1" s="240"/>
      <c r="AC1" s="241"/>
      <c r="AD1" s="241"/>
      <c r="AE1" s="241"/>
      <c r="AF1" s="241"/>
      <c r="AG1" s="242"/>
    </row>
    <row r="2" spans="1:33" s="70" customFormat="1" ht="22.8" x14ac:dyDescent="0.25">
      <c r="A2" s="234"/>
      <c r="B2" s="235"/>
      <c r="C2" s="235"/>
      <c r="D2" s="235"/>
      <c r="E2" s="235"/>
      <c r="F2" s="235"/>
      <c r="G2" s="235"/>
      <c r="H2" s="235"/>
      <c r="I2" s="235"/>
      <c r="J2" s="235"/>
      <c r="K2" s="235"/>
      <c r="L2" s="235"/>
      <c r="M2" s="235"/>
      <c r="N2" s="235"/>
      <c r="O2" s="235"/>
      <c r="P2" s="235"/>
      <c r="Q2" s="235"/>
      <c r="R2" s="235"/>
      <c r="S2" s="235"/>
      <c r="T2" s="235"/>
      <c r="U2" s="235"/>
      <c r="V2" s="235"/>
      <c r="W2" s="235"/>
      <c r="X2" s="235"/>
      <c r="Y2" s="235"/>
      <c r="Z2" s="235"/>
      <c r="AA2" s="236"/>
      <c r="AB2" s="243"/>
      <c r="AC2" s="244"/>
      <c r="AD2" s="244"/>
      <c r="AE2" s="244"/>
      <c r="AF2" s="244"/>
      <c r="AG2" s="245"/>
    </row>
    <row r="3" spans="1:33" s="71" customFormat="1" ht="23.25" customHeight="1" thickBot="1" x14ac:dyDescent="0.3">
      <c r="A3" s="237"/>
      <c r="B3" s="238"/>
      <c r="C3" s="238"/>
      <c r="D3" s="238"/>
      <c r="E3" s="238"/>
      <c r="F3" s="238"/>
      <c r="G3" s="238"/>
      <c r="H3" s="238"/>
      <c r="I3" s="238"/>
      <c r="J3" s="238"/>
      <c r="K3" s="238"/>
      <c r="L3" s="238"/>
      <c r="M3" s="238"/>
      <c r="N3" s="238"/>
      <c r="O3" s="238"/>
      <c r="P3" s="238"/>
      <c r="Q3" s="238"/>
      <c r="R3" s="238"/>
      <c r="S3" s="238"/>
      <c r="T3" s="238"/>
      <c r="U3" s="238"/>
      <c r="V3" s="238"/>
      <c r="W3" s="238"/>
      <c r="X3" s="238"/>
      <c r="Y3" s="238"/>
      <c r="Z3" s="238"/>
      <c r="AA3" s="239"/>
      <c r="AB3" s="246"/>
      <c r="AC3" s="247"/>
      <c r="AD3" s="247"/>
      <c r="AE3" s="247"/>
      <c r="AF3" s="247"/>
      <c r="AG3" s="248"/>
    </row>
    <row r="4" spans="1:33" s="72" customFormat="1" ht="18" customHeight="1" thickBot="1" x14ac:dyDescent="0.3">
      <c r="A4" s="249" t="s">
        <v>10</v>
      </c>
      <c r="B4" s="250"/>
      <c r="C4" s="250"/>
      <c r="D4" s="250"/>
      <c r="E4" s="250"/>
      <c r="F4" s="250"/>
      <c r="G4" s="250"/>
      <c r="H4" s="250"/>
      <c r="I4" s="250"/>
      <c r="J4" s="250"/>
      <c r="K4" s="250"/>
      <c r="L4" s="250"/>
      <c r="M4" s="250"/>
      <c r="N4" s="250"/>
      <c r="O4" s="250"/>
      <c r="P4" s="250"/>
      <c r="Q4" s="250"/>
      <c r="R4" s="250"/>
      <c r="S4" s="250"/>
      <c r="T4" s="250"/>
      <c r="U4" s="250"/>
      <c r="V4" s="250"/>
      <c r="W4" s="250"/>
      <c r="X4" s="250"/>
      <c r="Y4" s="250"/>
      <c r="Z4" s="250"/>
      <c r="AA4" s="251"/>
      <c r="AB4" s="252"/>
      <c r="AC4" s="253"/>
      <c r="AD4" s="253"/>
      <c r="AE4" s="253"/>
      <c r="AF4" s="253"/>
      <c r="AG4" s="254"/>
    </row>
    <row r="5" spans="1:33" s="72" customFormat="1" ht="20.25" customHeight="1" thickBot="1" x14ac:dyDescent="0.3">
      <c r="A5" s="258" t="s">
        <v>177</v>
      </c>
      <c r="B5" s="259"/>
      <c r="C5" s="259"/>
      <c r="D5" s="259"/>
      <c r="E5" s="259"/>
      <c r="F5" s="259"/>
      <c r="G5" s="250"/>
      <c r="H5" s="250"/>
      <c r="I5" s="250"/>
      <c r="J5" s="250"/>
      <c r="K5" s="250"/>
      <c r="L5" s="250"/>
      <c r="M5" s="250"/>
      <c r="N5" s="250"/>
      <c r="O5" s="250"/>
      <c r="P5" s="250"/>
      <c r="Q5" s="250"/>
      <c r="R5" s="250"/>
      <c r="S5" s="250"/>
      <c r="T5" s="250"/>
      <c r="U5" s="250"/>
      <c r="V5" s="250"/>
      <c r="W5" s="250"/>
      <c r="X5" s="250"/>
      <c r="Y5" s="250"/>
      <c r="Z5" s="250"/>
      <c r="AA5" s="251"/>
      <c r="AB5" s="255"/>
      <c r="AC5" s="256"/>
      <c r="AD5" s="256"/>
      <c r="AE5" s="256"/>
      <c r="AF5" s="256"/>
      <c r="AG5" s="257"/>
    </row>
    <row r="6" spans="1:33" s="73" customFormat="1" ht="18.75" customHeight="1" x14ac:dyDescent="0.25">
      <c r="A6" s="214" t="s">
        <v>174</v>
      </c>
      <c r="B6" s="215"/>
      <c r="C6" s="215"/>
      <c r="D6" s="215"/>
      <c r="E6" s="215"/>
      <c r="F6" s="216"/>
      <c r="G6" s="217" t="s">
        <v>173</v>
      </c>
      <c r="H6" s="217"/>
      <c r="I6" s="217"/>
      <c r="J6" s="217"/>
      <c r="K6" s="217"/>
      <c r="L6" s="217"/>
      <c r="M6" s="217"/>
      <c r="N6" s="217"/>
      <c r="O6" s="217"/>
      <c r="P6" s="217"/>
      <c r="Q6" s="217"/>
      <c r="R6" s="217"/>
      <c r="S6" s="217"/>
      <c r="T6" s="217"/>
      <c r="U6" s="217"/>
      <c r="V6" s="217"/>
      <c r="W6" s="217"/>
      <c r="X6" s="218" t="s">
        <v>175</v>
      </c>
      <c r="Y6" s="217"/>
      <c r="Z6" s="217"/>
      <c r="AA6" s="217"/>
      <c r="AB6" s="219" t="s">
        <v>181</v>
      </c>
      <c r="AC6" s="220"/>
      <c r="AD6" s="220"/>
      <c r="AE6" s="220"/>
      <c r="AF6" s="220"/>
      <c r="AG6" s="221"/>
    </row>
    <row r="7" spans="1:33" s="74" customFormat="1" ht="14.4" customHeight="1" x14ac:dyDescent="0.25">
      <c r="A7" s="222" t="s">
        <v>14</v>
      </c>
      <c r="B7" s="207" t="s">
        <v>9</v>
      </c>
      <c r="C7" s="225" t="s">
        <v>1</v>
      </c>
      <c r="D7" s="207" t="s">
        <v>0</v>
      </c>
      <c r="E7" s="207" t="s">
        <v>182</v>
      </c>
      <c r="F7" s="227" t="s">
        <v>2</v>
      </c>
      <c r="G7" s="229" t="s">
        <v>4</v>
      </c>
      <c r="H7" s="230"/>
      <c r="I7" s="230"/>
      <c r="J7" s="230"/>
      <c r="K7" s="230"/>
      <c r="L7" s="208" t="s">
        <v>5</v>
      </c>
      <c r="M7" s="207" t="s">
        <v>53</v>
      </c>
      <c r="N7" s="208" t="s">
        <v>5</v>
      </c>
      <c r="O7" s="207" t="s">
        <v>53</v>
      </c>
      <c r="P7" s="208" t="s">
        <v>5</v>
      </c>
      <c r="Q7" s="207" t="s">
        <v>53</v>
      </c>
      <c r="R7" s="207" t="s">
        <v>3</v>
      </c>
      <c r="S7" s="209" t="s">
        <v>6</v>
      </c>
      <c r="T7" s="210"/>
      <c r="U7" s="210"/>
      <c r="V7" s="210"/>
      <c r="W7" s="210"/>
      <c r="X7" s="211" t="s">
        <v>118</v>
      </c>
      <c r="Y7" s="211" t="s">
        <v>18</v>
      </c>
      <c r="Z7" s="211" t="s">
        <v>25</v>
      </c>
      <c r="AA7" s="200" t="s">
        <v>3</v>
      </c>
      <c r="AB7" s="205" t="s">
        <v>183</v>
      </c>
      <c r="AC7" s="206" t="s">
        <v>26</v>
      </c>
      <c r="AD7" s="206" t="s">
        <v>184</v>
      </c>
      <c r="AE7" s="206" t="s">
        <v>26</v>
      </c>
      <c r="AF7" s="206" t="s">
        <v>185</v>
      </c>
      <c r="AG7" s="197" t="s">
        <v>26</v>
      </c>
    </row>
    <row r="8" spans="1:33" s="77" customFormat="1" ht="40.5" customHeight="1" thickBot="1" x14ac:dyDescent="0.3">
      <c r="A8" s="223"/>
      <c r="B8" s="224"/>
      <c r="C8" s="226"/>
      <c r="D8" s="224"/>
      <c r="E8" s="224"/>
      <c r="F8" s="228"/>
      <c r="G8" s="198" t="s">
        <v>20</v>
      </c>
      <c r="H8" s="199"/>
      <c r="I8" s="200" t="s">
        <v>21</v>
      </c>
      <c r="J8" s="199"/>
      <c r="K8" s="75" t="s">
        <v>22</v>
      </c>
      <c r="L8" s="213"/>
      <c r="M8" s="208"/>
      <c r="N8" s="213"/>
      <c r="O8" s="208"/>
      <c r="P8" s="213"/>
      <c r="Q8" s="208"/>
      <c r="R8" s="208"/>
      <c r="S8" s="201" t="s">
        <v>19</v>
      </c>
      <c r="T8" s="202"/>
      <c r="U8" s="201" t="s">
        <v>23</v>
      </c>
      <c r="V8" s="202"/>
      <c r="W8" s="76" t="s">
        <v>24</v>
      </c>
      <c r="X8" s="212"/>
      <c r="Y8" s="212"/>
      <c r="Z8" s="212"/>
      <c r="AA8" s="204" t="s">
        <v>3</v>
      </c>
      <c r="AB8" s="205"/>
      <c r="AC8" s="206"/>
      <c r="AD8" s="206"/>
      <c r="AE8" s="206"/>
      <c r="AF8" s="206"/>
      <c r="AG8" s="197"/>
    </row>
    <row r="9" spans="1:33" s="91" customFormat="1" ht="252" customHeight="1" x14ac:dyDescent="0.25">
      <c r="A9" s="78">
        <v>1</v>
      </c>
      <c r="B9" s="79" t="s">
        <v>144</v>
      </c>
      <c r="C9" s="80" t="s">
        <v>186</v>
      </c>
      <c r="D9" s="81" t="s">
        <v>187</v>
      </c>
      <c r="E9" s="81" t="s">
        <v>188</v>
      </c>
      <c r="F9" s="81" t="s">
        <v>189</v>
      </c>
      <c r="G9" s="82" t="s">
        <v>190</v>
      </c>
      <c r="H9" s="39">
        <f>IF(G9="Casi seguro 100%",100%,IF(G9="Probable%",80%,IF(G9="Posible 60%",60%,IF(G9="Improbable 40%",40%,IF(G9="Rara vez 20%",20%,"")))))</f>
        <v>0.2</v>
      </c>
      <c r="I9" s="79" t="s">
        <v>31</v>
      </c>
      <c r="J9" s="83">
        <f>IF(I9="Catastrófico 100%",100%,IF(I9="Mayor 80%",80%,IF(I9="Moderado 60%",60%,IF(I9="Menor 40%",40%,IF(I9="Insignificante 20%",20%,"")))))</f>
        <v>0.8</v>
      </c>
      <c r="K9" s="84" t="str">
        <f t="shared" ref="K9:K33" si="0">IF(AND(OR(G9=$D$44,G9=$D$45,G9=$D$46,G9=$D$47,G9=$D$48),AND(I9=$I$49)),$J$44,IF(AND(OR(G9=$D$44,G9=$D$45,G9=$D$46,G9=$D$47,G9=$D$48),AND(I9=$H$49)),$J$45,IF(AND(OR(G9=$D$44,G9=$D$45),AND(I9=$G$49)),$J$45,IF(AND(OR(G9=$D$46,G9=$D$47,G9=$D$48),AND(I9=$G$49)),$J$46,IF(AND(OR(G9=$D$44),AND(I9=$F$49)),$J$45,IF(AND(OR(G9=$D$45,G9=$D$46,G9=$D$47),AND(I9=$F$49)),$J$46,IF(AND(OR(G9=$D$48),AND(I9=$F$49)),$J$47,IF(AND(OR(G9=$D$44),AND(I9=$E$49)),$J$45,IF(AND(OR(G9=$D$45,G9=$D$46),AND(I9=$E$49)),$J$46,IF(AND(OR(G9=$D$47,G9=$D$48),AND(I9=$E$49)),$J$47," "))))))))))</f>
        <v>MAYOR</v>
      </c>
      <c r="L9" s="85" t="s">
        <v>191</v>
      </c>
      <c r="M9" s="85" t="s">
        <v>49</v>
      </c>
      <c r="N9" s="85" t="s">
        <v>192</v>
      </c>
      <c r="O9" s="85" t="s">
        <v>49</v>
      </c>
      <c r="P9" s="85"/>
      <c r="Q9" s="79" t="s">
        <v>49</v>
      </c>
      <c r="R9" s="86" t="s">
        <v>157</v>
      </c>
      <c r="S9" s="79" t="s">
        <v>40</v>
      </c>
      <c r="T9" s="79" t="str">
        <f>IF(S9='[1]EVALUACIÓN DE CONTROLES'!BR119,'[1]EVALUACIÓN DE CONTROLES'!BU119,IF(S9='[1]EVALUACIÓN DE CONTROLES'!BR120,'[1]EVALUACIÓN DE CONTROLES'!BU120,IF(S9='[1]EVALUACIÓN DE CONTROLES'!BR121,'[1]EVALUACIÓN DE CONTROLES'!BU121,IF(S9='[1]EVALUACIÓN DE CONTROLES'!BR122,'[1]EVALUACIÓN DE CONTROLES'!BU122,IF(S9='[1]EVALUACIÓN DE CONTROLES'!BR123,'[1]EVALUACIÓN DE CONTROLES'!BU123)))))</f>
        <v>Muy baja</v>
      </c>
      <c r="U9" s="79" t="s">
        <v>42</v>
      </c>
      <c r="V9" s="87" t="str">
        <f>IF(U9="Entre 0-20%","Insignificante",IF(U9="Entre 21-40%","Menor",IF(U9="Entre 41-60%","Moderado",IF(U9="Entre 61-80%","Mayor",IF(U9="Entre 81-100%","Catastrofico","")))))</f>
        <v>Moderado</v>
      </c>
      <c r="W9" s="88" t="str">
        <f t="shared" ref="W9:W15" si="1">IF(AND(OR(S9=$D$55,S9=$D$54,S9=$D$53,S9=$D$52,S9=$D$51),AND(U9=$D$55)),$J$44,IF(AND(OR(S9=$D$55,S9=$D$54,S9=$D$53,S9=$D$52,S9=$D$51),AND(U9=$D$54)),$J$45,IF(AND(OR(S9=$D$55,S9=$D$54),AND(U9=$D$53)),$J$45,IF(AND(OR(S9=$D$53,S9=$D$52,S9=$D$51),AND(U9=$D$53)),$J$46,IF(AND(OR(S9=$D$55),AND(U9=$D$52)),$J$45,IF(AND(OR(S9=$D$54,S9=$D$53,S9=$D$52),AND(U9=D52)),$J$46,IF(AND(OR(S9=$D$52,S9=$D$51),AND(U9=$D$52)),$J$47,IF(AND(OR(S9=$D$55),AND(U9=$D$51)),$J$45,IF(AND(OR(S9=$D$54,S9=$D$53),AND(U9=$D$51)),$J$46,IF(AND(OR(S9=$D$51,S9=$D$52),AND(U9=$D$51)),$J$47,IF(AND(OR(S9=$D$51,S9=$D$52),AND(U9=$D$51)),$J$48,"")))))))))))</f>
        <v>MODERADO</v>
      </c>
      <c r="X9" s="86" t="s">
        <v>119</v>
      </c>
      <c r="Y9" s="85" t="s">
        <v>193</v>
      </c>
      <c r="Z9" s="79" t="s">
        <v>164</v>
      </c>
      <c r="AA9" s="79" t="s">
        <v>165</v>
      </c>
      <c r="AB9" s="89" t="s">
        <v>194</v>
      </c>
      <c r="AC9" s="90" t="s">
        <v>28</v>
      </c>
      <c r="AD9" s="85" t="s">
        <v>195</v>
      </c>
      <c r="AE9" s="90" t="s">
        <v>28</v>
      </c>
      <c r="AF9" s="85" t="s">
        <v>196</v>
      </c>
      <c r="AG9" s="90" t="s">
        <v>28</v>
      </c>
    </row>
    <row r="10" spans="1:33" ht="126" thickBot="1" x14ac:dyDescent="0.3">
      <c r="A10" s="92">
        <v>2</v>
      </c>
      <c r="B10" s="79" t="s">
        <v>140</v>
      </c>
      <c r="C10" s="93" t="s">
        <v>197</v>
      </c>
      <c r="D10" s="81" t="s">
        <v>198</v>
      </c>
      <c r="E10" s="94" t="s">
        <v>199</v>
      </c>
      <c r="F10" s="89" t="s">
        <v>200</v>
      </c>
      <c r="G10" s="82" t="s">
        <v>201</v>
      </c>
      <c r="H10" s="39">
        <f>IF(G10="Casi seguro 100%",100%,IF(G10="Probable%",80%,IF(G10="Posible 60%",60%,IF(G10="Improbable 40%",40%,IF(G10="Rara vez 20%",20%,"")))))</f>
        <v>0.4</v>
      </c>
      <c r="I10" s="79" t="s">
        <v>31</v>
      </c>
      <c r="J10" s="83">
        <f t="shared" ref="J10:J26" si="2">IF(I10="Catastrófico 100%",100%,IF(I10="Mayor 80%",80%,IF(I10="Moderado 60%",60%,IF(I10="Menor 40%",40%,IF(I10="Insignificante 20%",20%,"")))))</f>
        <v>0.8</v>
      </c>
      <c r="K10" s="84" t="str">
        <f t="shared" si="0"/>
        <v>MAYOR</v>
      </c>
      <c r="L10" s="95" t="s">
        <v>202</v>
      </c>
      <c r="M10" s="95" t="s">
        <v>51</v>
      </c>
      <c r="N10" s="95" t="s">
        <v>203</v>
      </c>
      <c r="O10" s="95" t="s">
        <v>49</v>
      </c>
      <c r="P10" s="95"/>
      <c r="Q10" s="79" t="s">
        <v>49</v>
      </c>
      <c r="R10" s="79" t="s">
        <v>204</v>
      </c>
      <c r="S10" s="79" t="s">
        <v>41</v>
      </c>
      <c r="T10" s="79" t="str">
        <f>IF(S10='[1]EVALUACIÓN DE CONTROLES'!BR119,'[1]EVALUACIÓN DE CONTROLES'!BU119,IF(S10='[1]EVALUACIÓN DE CONTROLES'!BR120,'[1]EVALUACIÓN DE CONTROLES'!BU120,IF(S10='[1]EVALUACIÓN DE CONTROLES'!BR121,'[1]EVALUACIÓN DE CONTROLES'!BU121,IF(S10='[1]EVALUACIÓN DE CONTROLES'!BR122,'[1]EVALUACIÓN DE CONTROLES'!BU122,IF(S10='[1]EVALUACIÓN DE CONTROLES'!BR123,'[1]EVALUACIÓN DE CONTROLES'!BU123)))))</f>
        <v xml:space="preserve">Baja </v>
      </c>
      <c r="U10" s="79" t="s">
        <v>42</v>
      </c>
      <c r="V10" s="79" t="str">
        <f t="shared" ref="V10:V28" si="3">IF(U10="Entre 0-20%","Insignificante",IF(U10="Entre 21-40%","Menor",IF(U10="Entre 41-60%","Moderado",IF(U10="Entre 61-80%","Mayor",IF(U10="Entre 81-100%","Catastrofico","")))))</f>
        <v>Moderado</v>
      </c>
      <c r="W10" s="88" t="str">
        <f t="shared" si="1"/>
        <v>MODERADO</v>
      </c>
      <c r="X10" s="86" t="s">
        <v>119</v>
      </c>
      <c r="Y10" s="85" t="s">
        <v>205</v>
      </c>
      <c r="Z10" s="79" t="s">
        <v>164</v>
      </c>
      <c r="AA10" s="79" t="s">
        <v>206</v>
      </c>
      <c r="AB10" s="96" t="s">
        <v>207</v>
      </c>
      <c r="AC10" s="90" t="s">
        <v>28</v>
      </c>
      <c r="AD10" s="96" t="s">
        <v>208</v>
      </c>
      <c r="AE10" s="90" t="s">
        <v>28</v>
      </c>
      <c r="AF10" s="96" t="s">
        <v>209</v>
      </c>
      <c r="AG10" s="90" t="s">
        <v>28</v>
      </c>
    </row>
    <row r="11" spans="1:33" s="99" customFormat="1" ht="171" x14ac:dyDescent="0.25">
      <c r="A11" s="98">
        <v>3</v>
      </c>
      <c r="B11" s="79" t="s">
        <v>141</v>
      </c>
      <c r="C11" s="80" t="s">
        <v>210</v>
      </c>
      <c r="D11" s="81" t="s">
        <v>211</v>
      </c>
      <c r="E11" s="81" t="s">
        <v>212</v>
      </c>
      <c r="F11" s="89" t="s">
        <v>213</v>
      </c>
      <c r="G11" s="82" t="s">
        <v>190</v>
      </c>
      <c r="H11" s="39">
        <f t="shared" ref="H11:H26" si="4">IF(G11="Casi seguro 100%",100%,IF(G11="Probable%",80%,IF(G11="Posible 60%",60%,IF(G11="Improbable 40%",40%,IF(G11="Rara vez 20%",20%,"")))))</f>
        <v>0.2</v>
      </c>
      <c r="I11" s="79" t="s">
        <v>31</v>
      </c>
      <c r="J11" s="83">
        <f t="shared" si="2"/>
        <v>0.8</v>
      </c>
      <c r="K11" s="84" t="str">
        <f t="shared" si="0"/>
        <v>MAYOR</v>
      </c>
      <c r="L11" s="96" t="s">
        <v>214</v>
      </c>
      <c r="M11" s="96" t="s">
        <v>49</v>
      </c>
      <c r="N11" s="96" t="s">
        <v>215</v>
      </c>
      <c r="O11" s="96" t="s">
        <v>49</v>
      </c>
      <c r="P11" s="96"/>
      <c r="Q11" s="79" t="s">
        <v>49</v>
      </c>
      <c r="R11" s="87" t="s">
        <v>156</v>
      </c>
      <c r="S11" s="79" t="s">
        <v>41</v>
      </c>
      <c r="T11" s="79" t="str">
        <f>IF(S11='[1]EVALUACIÓN DE CONTROLES'!BR119,'[1]EVALUACIÓN DE CONTROLES'!BU119,IF(S11='[1]EVALUACIÓN DE CONTROLES'!BR120,'[1]EVALUACIÓN DE CONTROLES'!BU120,IF(S11='[1]EVALUACIÓN DE CONTROLES'!BR121,'[1]EVALUACIÓN DE CONTROLES'!BU121,IF(S11='[1]EVALUACIÓN DE CONTROLES'!BR122,'[1]EVALUACIÓN DE CONTROLES'!BU122,IF(S11='[1]EVALUACIÓN DE CONTROLES'!BR123,'[1]EVALUACIÓN DE CONTROLES'!BU123)))))</f>
        <v xml:space="preserve">Baja </v>
      </c>
      <c r="U11" s="79" t="s">
        <v>42</v>
      </c>
      <c r="V11" s="79" t="str">
        <f t="shared" si="3"/>
        <v>Moderado</v>
      </c>
      <c r="W11" s="88" t="str">
        <f t="shared" si="1"/>
        <v>MODERADO</v>
      </c>
      <c r="X11" s="86" t="s">
        <v>119</v>
      </c>
      <c r="Y11" s="96" t="s">
        <v>216</v>
      </c>
      <c r="Z11" s="79" t="s">
        <v>164</v>
      </c>
      <c r="AA11" s="79" t="s">
        <v>156</v>
      </c>
      <c r="AB11" s="89" t="s">
        <v>217</v>
      </c>
      <c r="AC11" s="90" t="s">
        <v>28</v>
      </c>
      <c r="AD11" s="95" t="s">
        <v>218</v>
      </c>
      <c r="AE11" s="90" t="s">
        <v>28</v>
      </c>
      <c r="AF11" s="95" t="s">
        <v>219</v>
      </c>
      <c r="AG11" s="90" t="s">
        <v>28</v>
      </c>
    </row>
    <row r="12" spans="1:33" ht="113.25" customHeight="1" x14ac:dyDescent="0.25">
      <c r="A12" s="92">
        <v>4</v>
      </c>
      <c r="B12" s="79" t="s">
        <v>171</v>
      </c>
      <c r="C12" s="100" t="s">
        <v>220</v>
      </c>
      <c r="D12" s="101" t="s">
        <v>221</v>
      </c>
      <c r="E12" s="94" t="s">
        <v>222</v>
      </c>
      <c r="F12" s="96" t="s">
        <v>223</v>
      </c>
      <c r="G12" s="82" t="s">
        <v>190</v>
      </c>
      <c r="H12" s="39">
        <f t="shared" si="4"/>
        <v>0.2</v>
      </c>
      <c r="I12" s="79" t="s">
        <v>82</v>
      </c>
      <c r="J12" s="83">
        <f t="shared" si="2"/>
        <v>1</v>
      </c>
      <c r="K12" s="84" t="str">
        <f t="shared" si="0"/>
        <v>CATASTROFICO</v>
      </c>
      <c r="L12" s="96" t="s">
        <v>224</v>
      </c>
      <c r="M12" s="96" t="s">
        <v>49</v>
      </c>
      <c r="N12" s="96"/>
      <c r="O12" s="96"/>
      <c r="P12" s="96"/>
      <c r="Q12" s="79" t="s">
        <v>49</v>
      </c>
      <c r="R12" s="95" t="s">
        <v>159</v>
      </c>
      <c r="S12" s="79" t="s">
        <v>41</v>
      </c>
      <c r="T12" s="79" t="str">
        <f>IF(S12='[1]EVALUACIÓN DE CONTROLES'!BR119,'[1]EVALUACIÓN DE CONTROLES'!BU119,IF(S12='[1]EVALUACIÓN DE CONTROLES'!BR120,'[1]EVALUACIÓN DE CONTROLES'!BU120,IF(S12='[1]EVALUACIÓN DE CONTROLES'!BR121,'[1]EVALUACIÓN DE CONTROLES'!BU121,IF(S12='[1]EVALUACIÓN DE CONTROLES'!BR122,'[1]EVALUACIÓN DE CONTROLES'!BU122,IF(S12='[1]EVALUACIÓN DE CONTROLES'!BR123,'[1]EVALUACIÓN DE CONTROLES'!BU123)))))</f>
        <v xml:space="preserve">Baja </v>
      </c>
      <c r="U12" s="79" t="s">
        <v>43</v>
      </c>
      <c r="V12" s="79" t="str">
        <f t="shared" si="3"/>
        <v>Mayor</v>
      </c>
      <c r="W12" s="88" t="str">
        <f t="shared" si="1"/>
        <v>MAYOR</v>
      </c>
      <c r="X12" s="86" t="s">
        <v>119</v>
      </c>
      <c r="Y12" s="96" t="s">
        <v>225</v>
      </c>
      <c r="Z12" s="79" t="s">
        <v>164</v>
      </c>
      <c r="AA12" s="79" t="s">
        <v>159</v>
      </c>
      <c r="AB12" s="94" t="s">
        <v>226</v>
      </c>
      <c r="AC12" s="90" t="s">
        <v>28</v>
      </c>
      <c r="AD12" s="96" t="s">
        <v>227</v>
      </c>
      <c r="AE12" s="90" t="s">
        <v>28</v>
      </c>
      <c r="AF12" s="96" t="s">
        <v>228</v>
      </c>
      <c r="AG12" s="90" t="s">
        <v>28</v>
      </c>
    </row>
    <row r="13" spans="1:33" s="73" customFormat="1" ht="91.2" x14ac:dyDescent="0.25">
      <c r="A13" s="92">
        <v>5</v>
      </c>
      <c r="B13" s="79" t="s">
        <v>162</v>
      </c>
      <c r="C13" s="80" t="s">
        <v>229</v>
      </c>
      <c r="D13" s="102" t="s">
        <v>230</v>
      </c>
      <c r="E13" s="81" t="s">
        <v>231</v>
      </c>
      <c r="F13" s="81" t="s">
        <v>232</v>
      </c>
      <c r="G13" s="82" t="s">
        <v>190</v>
      </c>
      <c r="H13" s="39">
        <f t="shared" si="4"/>
        <v>0.2</v>
      </c>
      <c r="I13" s="79" t="s">
        <v>31</v>
      </c>
      <c r="J13" s="83">
        <f t="shared" si="2"/>
        <v>0.8</v>
      </c>
      <c r="K13" s="84" t="str">
        <f t="shared" si="0"/>
        <v>MAYOR</v>
      </c>
      <c r="L13" s="85" t="s">
        <v>233</v>
      </c>
      <c r="M13" s="79" t="s">
        <v>52</v>
      </c>
      <c r="N13" s="85"/>
      <c r="O13" s="79" t="s">
        <v>52</v>
      </c>
      <c r="P13" s="85"/>
      <c r="Q13" s="79" t="s">
        <v>52</v>
      </c>
      <c r="R13" s="79" t="s">
        <v>234</v>
      </c>
      <c r="S13" s="79" t="s">
        <v>40</v>
      </c>
      <c r="T13" s="79" t="str">
        <f>IF(S13='[1]EVALUACIÓN DE CONTROLES'!BR119,'[1]EVALUACIÓN DE CONTROLES'!BU119,IF(S13='[1]EVALUACIÓN DE CONTROLES'!BR120,'[1]EVALUACIÓN DE CONTROLES'!BU120,IF(S13='[1]EVALUACIÓN DE CONTROLES'!BR121,'[1]EVALUACIÓN DE CONTROLES'!BU121,IF(S13='[1]EVALUACIÓN DE CONTROLES'!BR122,'[1]EVALUACIÓN DE CONTROLES'!BU122,IF(S13='[1]EVALUACIÓN DE CONTROLES'!BR123,'[1]EVALUACIÓN DE CONTROLES'!BU123)))))</f>
        <v>Muy baja</v>
      </c>
      <c r="U13" s="79" t="s">
        <v>43</v>
      </c>
      <c r="V13" s="79" t="str">
        <f t="shared" si="3"/>
        <v>Mayor</v>
      </c>
      <c r="W13" s="88" t="str">
        <f t="shared" si="1"/>
        <v>MAYOR</v>
      </c>
      <c r="X13" s="86" t="s">
        <v>119</v>
      </c>
      <c r="Y13" s="85" t="s">
        <v>235</v>
      </c>
      <c r="Z13" s="79" t="s">
        <v>164</v>
      </c>
      <c r="AA13" s="79" t="s">
        <v>236</v>
      </c>
      <c r="AB13" s="81" t="s">
        <v>237</v>
      </c>
      <c r="AC13" s="90" t="s">
        <v>28</v>
      </c>
      <c r="AD13" s="95" t="s">
        <v>238</v>
      </c>
      <c r="AE13" s="90" t="s">
        <v>28</v>
      </c>
      <c r="AF13" s="95" t="s">
        <v>239</v>
      </c>
      <c r="AG13" s="90" t="s">
        <v>28</v>
      </c>
    </row>
    <row r="14" spans="1:33" s="73" customFormat="1" ht="114" x14ac:dyDescent="0.25">
      <c r="A14" s="98">
        <v>6</v>
      </c>
      <c r="B14" s="79" t="s">
        <v>171</v>
      </c>
      <c r="C14" s="103" t="s">
        <v>240</v>
      </c>
      <c r="D14" s="102" t="s">
        <v>241</v>
      </c>
      <c r="E14" s="81" t="s">
        <v>242</v>
      </c>
      <c r="F14" s="81" t="s">
        <v>232</v>
      </c>
      <c r="G14" s="82" t="s">
        <v>243</v>
      </c>
      <c r="H14" s="39">
        <f t="shared" si="4"/>
        <v>0.6</v>
      </c>
      <c r="I14" s="79" t="s">
        <v>30</v>
      </c>
      <c r="J14" s="83">
        <f t="shared" si="2"/>
        <v>0.6</v>
      </c>
      <c r="K14" s="84" t="str">
        <f t="shared" si="0"/>
        <v>MODERADO</v>
      </c>
      <c r="L14" s="95" t="s">
        <v>244</v>
      </c>
      <c r="M14" s="79" t="s">
        <v>49</v>
      </c>
      <c r="N14" s="95"/>
      <c r="O14" s="79" t="s">
        <v>52</v>
      </c>
      <c r="P14" s="95"/>
      <c r="Q14" s="79" t="s">
        <v>52</v>
      </c>
      <c r="R14" s="79" t="s">
        <v>245</v>
      </c>
      <c r="S14" s="79" t="s">
        <v>41</v>
      </c>
      <c r="T14" s="79" t="str">
        <f>IF(S14='[1]EVALUACIÓN DE CONTROLES'!BR119,'[1]EVALUACIÓN DE CONTROLES'!BU119,IF(S14='[1]EVALUACIÓN DE CONTROLES'!BR120,'[1]EVALUACIÓN DE CONTROLES'!BU120,IF(S14='[1]EVALUACIÓN DE CONTROLES'!BR121,'[1]EVALUACIÓN DE CONTROLES'!BU121,IF(S14='[1]EVALUACIÓN DE CONTROLES'!BR122,'[1]EVALUACIÓN DE CONTROLES'!BU122,IF(S14='[1]EVALUACIÓN DE CONTROLES'!BR123,'[1]EVALUACIÓN DE CONTROLES'!BU123)))))</f>
        <v xml:space="preserve">Baja </v>
      </c>
      <c r="U14" s="79" t="s">
        <v>42</v>
      </c>
      <c r="V14" s="79" t="str">
        <f t="shared" si="3"/>
        <v>Moderado</v>
      </c>
      <c r="W14" s="88" t="str">
        <f t="shared" si="1"/>
        <v>MODERADO</v>
      </c>
      <c r="X14" s="86" t="s">
        <v>119</v>
      </c>
      <c r="Y14" s="85" t="s">
        <v>246</v>
      </c>
      <c r="Z14" s="79" t="s">
        <v>164</v>
      </c>
      <c r="AA14" s="79" t="s">
        <v>236</v>
      </c>
      <c r="AB14" s="89" t="s">
        <v>247</v>
      </c>
      <c r="AC14" s="90" t="s">
        <v>28</v>
      </c>
      <c r="AD14" s="95" t="s">
        <v>248</v>
      </c>
      <c r="AE14" s="90" t="s">
        <v>28</v>
      </c>
      <c r="AF14" s="95" t="s">
        <v>249</v>
      </c>
      <c r="AG14" s="90" t="s">
        <v>28</v>
      </c>
    </row>
    <row r="15" spans="1:33" s="91" customFormat="1" ht="114" x14ac:dyDescent="0.25">
      <c r="A15" s="92">
        <v>7</v>
      </c>
      <c r="B15" s="86" t="s">
        <v>170</v>
      </c>
      <c r="C15" s="103" t="s">
        <v>250</v>
      </c>
      <c r="D15" s="102" t="s">
        <v>251</v>
      </c>
      <c r="E15" s="81" t="s">
        <v>252</v>
      </c>
      <c r="F15" s="81" t="s">
        <v>232</v>
      </c>
      <c r="G15" s="82" t="s">
        <v>201</v>
      </c>
      <c r="H15" s="39">
        <f t="shared" si="4"/>
        <v>0.4</v>
      </c>
      <c r="I15" s="79" t="s">
        <v>32</v>
      </c>
      <c r="J15" s="83">
        <f t="shared" si="2"/>
        <v>0.4</v>
      </c>
      <c r="K15" s="84" t="str">
        <f t="shared" si="0"/>
        <v>MODERADO</v>
      </c>
      <c r="L15" s="85" t="s">
        <v>233</v>
      </c>
      <c r="M15" s="85"/>
      <c r="N15" s="85"/>
      <c r="O15" s="85"/>
      <c r="P15" s="85"/>
      <c r="Q15" s="79" t="s">
        <v>49</v>
      </c>
      <c r="R15" s="86" t="s">
        <v>160</v>
      </c>
      <c r="S15" s="79" t="s">
        <v>41</v>
      </c>
      <c r="T15" s="79" t="str">
        <f>IF(S15='[1]EVALUACIÓN DE CONTROLES'!BR119,'[1]EVALUACIÓN DE CONTROLES'!BU119,IF(S15='[1]EVALUACIÓN DE CONTROLES'!BR120,'[1]EVALUACIÓN DE CONTROLES'!BU120,IF(S15='[1]EVALUACIÓN DE CONTROLES'!BR121,'[1]EVALUACIÓN DE CONTROLES'!BU121,IF(S15='[1]EVALUACIÓN DE CONTROLES'!BR122,'[1]EVALUACIÓN DE CONTROLES'!BU122,IF(S15='[1]EVALUACIÓN DE CONTROLES'!BR123,'[1]EVALUACIÓN DE CONTROLES'!BU123)))))</f>
        <v xml:space="preserve">Baja </v>
      </c>
      <c r="U15" s="79" t="s">
        <v>43</v>
      </c>
      <c r="V15" s="79" t="str">
        <f t="shared" si="3"/>
        <v>Mayor</v>
      </c>
      <c r="W15" s="88" t="str">
        <f t="shared" si="1"/>
        <v>MAYOR</v>
      </c>
      <c r="X15" s="86" t="s">
        <v>119</v>
      </c>
      <c r="Y15" s="85" t="s">
        <v>253</v>
      </c>
      <c r="Z15" s="79" t="s">
        <v>164</v>
      </c>
      <c r="AA15" s="79" t="s">
        <v>161</v>
      </c>
      <c r="AB15" s="81" t="s">
        <v>254</v>
      </c>
      <c r="AC15" s="90" t="s">
        <v>28</v>
      </c>
      <c r="AD15" s="85" t="s">
        <v>255</v>
      </c>
      <c r="AE15" s="90" t="s">
        <v>28</v>
      </c>
      <c r="AF15" s="81" t="s">
        <v>256</v>
      </c>
      <c r="AG15" s="90" t="s">
        <v>28</v>
      </c>
    </row>
    <row r="16" spans="1:33" ht="193.8" x14ac:dyDescent="0.25">
      <c r="A16" s="92">
        <v>8</v>
      </c>
      <c r="B16" s="79" t="s">
        <v>138</v>
      </c>
      <c r="C16" s="80" t="s">
        <v>257</v>
      </c>
      <c r="D16" s="102" t="s">
        <v>258</v>
      </c>
      <c r="E16" s="81" t="s">
        <v>259</v>
      </c>
      <c r="F16" s="89" t="s">
        <v>260</v>
      </c>
      <c r="G16" s="82" t="s">
        <v>190</v>
      </c>
      <c r="H16" s="39">
        <f t="shared" si="4"/>
        <v>0.2</v>
      </c>
      <c r="I16" s="79" t="s">
        <v>82</v>
      </c>
      <c r="J16" s="83">
        <f t="shared" si="2"/>
        <v>1</v>
      </c>
      <c r="K16" s="84" t="str">
        <f t="shared" si="0"/>
        <v>CATASTROFICO</v>
      </c>
      <c r="L16" s="104" t="s">
        <v>261</v>
      </c>
      <c r="M16" s="104" t="s">
        <v>49</v>
      </c>
      <c r="N16" s="104" t="s">
        <v>192</v>
      </c>
      <c r="O16" s="104" t="s">
        <v>49</v>
      </c>
      <c r="P16" s="104"/>
      <c r="Q16" s="79" t="s">
        <v>49</v>
      </c>
      <c r="R16" s="79" t="s">
        <v>262</v>
      </c>
      <c r="S16" s="79" t="s">
        <v>42</v>
      </c>
      <c r="T16" s="79" t="str">
        <f>IF(S16='[1]EVALUACIÓN DE CONTROLES'!BR119,'[1]EVALUACIÓN DE CONTROLES'!BU119,IF(S16='[1]EVALUACIÓN DE CONTROLES'!BR120,'[1]EVALUACIÓN DE CONTROLES'!BU120,IF(S16='[1]EVALUACIÓN DE CONTROLES'!BR121,'[1]EVALUACIÓN DE CONTROLES'!BU121,IF(S16='[1]EVALUACIÓN DE CONTROLES'!BR122,'[1]EVALUACIÓN DE CONTROLES'!BU122,IF(S16='[1]EVALUACIÓN DE CONTROLES'!BR123,'[1]EVALUACIÓN DE CONTROLES'!BU123)))))</f>
        <v xml:space="preserve">Media </v>
      </c>
      <c r="U16" s="79" t="s">
        <v>42</v>
      </c>
      <c r="V16" s="79" t="str">
        <f t="shared" si="3"/>
        <v>Moderado</v>
      </c>
      <c r="W16" s="88" t="str">
        <f>IF(AND(OR(S16=$D$55,S16=$D$54,S16=$D$53,S16=$D$52,S16=$D$51),AND(U16=$D$55)),$J$44,IF(AND(OR(S16=$D$55,S16=$D$54,S16=$D$53,S16=$D$52,S16=$D$51),AND(U16=$D$54)),$J$45,IF(AND(OR(S16=$D$55,S16=$D$54),AND(U16=$D$53)),$J$45,IF(AND(OR(S16=$D$53,S16=$D$52,S16=$D$51),AND(U16=$D$53)),$J$46,IF(AND(OR(S16=$D$55),AND(U16=$D$52)),$J$45,IF(AND(OR(S16=$D$54,S16=$D$53,S16=$D$52),AND(U16=D59)),$J$46,IF(AND(OR(S16=$D$52,S16=$D$51),AND(U16=$D$52)),$J$47,IF(AND(OR(S16=$D$55),AND(U16=$D$51)),$J$45,IF(AND(OR(S16=$D$54,S16=$D$53),AND(U16=$D$51)),$J$46,IF(AND(OR(S16=$D$51,S16=$D$52),AND(U16=$D$51)),$J$47,IF(AND(OR(S16=$D$51,S16=$D$52),AND(U16=$D$51)),$J$48,"")))))))))))</f>
        <v>MODERADO</v>
      </c>
      <c r="X16" s="86" t="s">
        <v>119</v>
      </c>
      <c r="Y16" s="85" t="s">
        <v>263</v>
      </c>
      <c r="Z16" s="79" t="s">
        <v>164</v>
      </c>
      <c r="AA16" s="79" t="s">
        <v>157</v>
      </c>
      <c r="AB16" s="89" t="s">
        <v>264</v>
      </c>
      <c r="AC16" s="90" t="s">
        <v>28</v>
      </c>
      <c r="AD16" s="95" t="s">
        <v>265</v>
      </c>
      <c r="AE16" s="90" t="s">
        <v>28</v>
      </c>
      <c r="AF16" s="95" t="s">
        <v>266</v>
      </c>
      <c r="AG16" s="90" t="s">
        <v>28</v>
      </c>
    </row>
    <row r="17" spans="1:33" s="99" customFormat="1" ht="167.25" customHeight="1" x14ac:dyDescent="0.25">
      <c r="A17" s="98">
        <v>9</v>
      </c>
      <c r="B17" s="79" t="s">
        <v>143</v>
      </c>
      <c r="C17" s="80" t="s">
        <v>267</v>
      </c>
      <c r="D17" s="81" t="s">
        <v>268</v>
      </c>
      <c r="E17" s="81" t="s">
        <v>269</v>
      </c>
      <c r="F17" s="89" t="s">
        <v>270</v>
      </c>
      <c r="G17" s="82" t="s">
        <v>190</v>
      </c>
      <c r="H17" s="39">
        <f t="shared" si="4"/>
        <v>0.2</v>
      </c>
      <c r="I17" s="79" t="s">
        <v>82</v>
      </c>
      <c r="J17" s="83">
        <f t="shared" si="2"/>
        <v>1</v>
      </c>
      <c r="K17" s="84" t="str">
        <f t="shared" si="0"/>
        <v>CATASTROFICO</v>
      </c>
      <c r="L17" s="95" t="s">
        <v>271</v>
      </c>
      <c r="M17" s="95" t="s">
        <v>49</v>
      </c>
      <c r="N17" s="95" t="s">
        <v>272</v>
      </c>
      <c r="O17" s="95" t="s">
        <v>49</v>
      </c>
      <c r="P17" s="95"/>
      <c r="Q17" s="79" t="s">
        <v>49</v>
      </c>
      <c r="R17" s="79" t="s">
        <v>273</v>
      </c>
      <c r="S17" s="79" t="s">
        <v>42</v>
      </c>
      <c r="T17" s="79" t="str">
        <f>IF(S17='[1]EVALUACIÓN DE CONTROLES'!BR119,'[1]EVALUACIÓN DE CONTROLES'!BU119,IF(S17='[1]EVALUACIÓN DE CONTROLES'!BR120,'[1]EVALUACIÓN DE CONTROLES'!BU120,IF(S17='[1]EVALUACIÓN DE CONTROLES'!BR121,'[1]EVALUACIÓN DE CONTROLES'!BU121,IF(S17='[1]EVALUACIÓN DE CONTROLES'!BR122,'[1]EVALUACIÓN DE CONTROLES'!BU122,IF(S17='[1]EVALUACIÓN DE CONTROLES'!BR123,'[1]EVALUACIÓN DE CONTROLES'!BU123)))))</f>
        <v xml:space="preserve">Media </v>
      </c>
      <c r="U17" s="79" t="s">
        <v>42</v>
      </c>
      <c r="V17" s="79" t="str">
        <f t="shared" si="3"/>
        <v>Moderado</v>
      </c>
      <c r="W17" s="88" t="str">
        <f t="shared" ref="W17:W19" si="5">IF(AND(OR(S17=$D$55,S17=$D$54,S17=$D$53,S17=$D$52,S17=$D$51),AND(U17=$D$55)),$J$44,IF(AND(OR(S17=$D$55,S17=$D$54,S17=$D$53,S17=$D$52,S17=$D$51),AND(U17=$D$54)),$J$45,IF(AND(OR(S17=$D$55,S17=$D$54),AND(U17=$D$53)),$J$45,IF(AND(OR(S17=$D$53,S17=$D$52,S17=$D$51),AND(U17=$D$53)),$J$46,IF(AND(OR(S17=$D$55),AND(U17=$D$52)),$J$45,IF(AND(OR(S17=$D$54,S17=$D$53,S17=$D$52),AND(U17=D60)),$J$46,IF(AND(OR(S17=$D$52,S17=$D$51),AND(U17=$D$52)),$J$47,IF(AND(OR(S17=$D$55),AND(U17=$D$51)),$J$45,IF(AND(OR(S17=$D$54,S17=$D$53),AND(U17=$D$51)),$J$46,IF(AND(OR(S17=$D$51,S17=$D$52),AND(U17=$D$51)),$J$47,IF(AND(OR(S17=$D$51,S17=$D$52),AND(U17=$D$51)),$J$48,"")))))))))))</f>
        <v>MODERADO</v>
      </c>
      <c r="X17" s="86" t="s">
        <v>119</v>
      </c>
      <c r="Y17" s="85" t="s">
        <v>274</v>
      </c>
      <c r="Z17" s="79" t="s">
        <v>164</v>
      </c>
      <c r="AA17" s="79" t="s">
        <v>275</v>
      </c>
      <c r="AB17" s="105" t="s">
        <v>276</v>
      </c>
      <c r="AC17" s="90" t="s">
        <v>28</v>
      </c>
      <c r="AD17" s="105" t="s">
        <v>277</v>
      </c>
      <c r="AE17" s="90" t="s">
        <v>28</v>
      </c>
      <c r="AF17" s="105" t="s">
        <v>278</v>
      </c>
      <c r="AG17" s="90" t="s">
        <v>28</v>
      </c>
    </row>
    <row r="18" spans="1:33" s="106" customFormat="1" ht="79.8" x14ac:dyDescent="0.25">
      <c r="A18" s="92">
        <v>10</v>
      </c>
      <c r="B18" s="79" t="s">
        <v>139</v>
      </c>
      <c r="C18" s="80" t="s">
        <v>279</v>
      </c>
      <c r="D18" s="102" t="s">
        <v>280</v>
      </c>
      <c r="E18" s="81" t="s">
        <v>281</v>
      </c>
      <c r="F18" s="89" t="s">
        <v>282</v>
      </c>
      <c r="G18" s="82" t="s">
        <v>201</v>
      </c>
      <c r="H18" s="39">
        <f t="shared" si="4"/>
        <v>0.4</v>
      </c>
      <c r="I18" s="79" t="s">
        <v>31</v>
      </c>
      <c r="J18" s="83">
        <f t="shared" si="2"/>
        <v>0.8</v>
      </c>
      <c r="K18" s="84" t="str">
        <f t="shared" si="0"/>
        <v>MAYOR</v>
      </c>
      <c r="L18" s="95" t="s">
        <v>283</v>
      </c>
      <c r="M18" s="95" t="s">
        <v>49</v>
      </c>
      <c r="N18" s="95"/>
      <c r="O18" s="95"/>
      <c r="P18" s="95"/>
      <c r="Q18" s="79" t="s">
        <v>49</v>
      </c>
      <c r="R18" s="79" t="s">
        <v>163</v>
      </c>
      <c r="S18" s="79" t="s">
        <v>42</v>
      </c>
      <c r="T18" s="79" t="str">
        <f>IF(S18='[1]EVALUACIÓN DE CONTROLES'!BR119,'[1]EVALUACIÓN DE CONTROLES'!BU119,IF(S18='[1]EVALUACIÓN DE CONTROLES'!BR120,'[1]EVALUACIÓN DE CONTROLES'!BU120,IF(S18='[1]EVALUACIÓN DE CONTROLES'!BR121,'[1]EVALUACIÓN DE CONTROLES'!BU121,IF(S18='[1]EVALUACIÓN DE CONTROLES'!BR122,'[1]EVALUACIÓN DE CONTROLES'!BU122,IF(S18='[1]EVALUACIÓN DE CONTROLES'!BR123,'[1]EVALUACIÓN DE CONTROLES'!BU123)))))</f>
        <v xml:space="preserve">Media </v>
      </c>
      <c r="U18" s="79" t="s">
        <v>43</v>
      </c>
      <c r="V18" s="79" t="str">
        <f t="shared" si="3"/>
        <v>Mayor</v>
      </c>
      <c r="W18" s="88" t="str">
        <f t="shared" si="5"/>
        <v>MAYOR</v>
      </c>
      <c r="X18" s="86" t="s">
        <v>119</v>
      </c>
      <c r="Y18" s="85" t="s">
        <v>284</v>
      </c>
      <c r="Z18" s="79" t="s">
        <v>164</v>
      </c>
      <c r="AA18" s="79" t="s">
        <v>285</v>
      </c>
      <c r="AB18" s="89" t="s">
        <v>286</v>
      </c>
      <c r="AC18" s="90" t="s">
        <v>28</v>
      </c>
      <c r="AD18" s="95" t="s">
        <v>287</v>
      </c>
      <c r="AE18" s="90" t="s">
        <v>28</v>
      </c>
      <c r="AF18" s="89" t="s">
        <v>288</v>
      </c>
      <c r="AG18" s="90" t="s">
        <v>28</v>
      </c>
    </row>
    <row r="19" spans="1:33" s="99" customFormat="1" ht="167.25" customHeight="1" x14ac:dyDescent="0.25">
      <c r="A19" s="92">
        <v>11</v>
      </c>
      <c r="B19" s="79" t="s">
        <v>145</v>
      </c>
      <c r="C19" s="80" t="s">
        <v>289</v>
      </c>
      <c r="D19" s="102" t="s">
        <v>290</v>
      </c>
      <c r="E19" s="81" t="s">
        <v>291</v>
      </c>
      <c r="F19" s="89" t="s">
        <v>292</v>
      </c>
      <c r="G19" s="82" t="s">
        <v>190</v>
      </c>
      <c r="H19" s="39">
        <f t="shared" si="4"/>
        <v>0.2</v>
      </c>
      <c r="I19" s="79" t="s">
        <v>31</v>
      </c>
      <c r="J19" s="83">
        <f t="shared" si="2"/>
        <v>0.8</v>
      </c>
      <c r="K19" s="84" t="str">
        <f t="shared" si="0"/>
        <v>MAYOR</v>
      </c>
      <c r="L19" s="85" t="s">
        <v>293</v>
      </c>
      <c r="M19" s="79" t="s">
        <v>49</v>
      </c>
      <c r="N19" s="85"/>
      <c r="O19" s="79" t="s">
        <v>52</v>
      </c>
      <c r="P19" s="85"/>
      <c r="Q19" s="79" t="s">
        <v>52</v>
      </c>
      <c r="R19" s="86" t="s">
        <v>294</v>
      </c>
      <c r="S19" s="79" t="s">
        <v>41</v>
      </c>
      <c r="T19" s="79" t="str">
        <f>IF(S19='[1]EVALUACIÓN DE CONTROLES'!BR119,'[1]EVALUACIÓN DE CONTROLES'!BU119,IF(S19='[1]EVALUACIÓN DE CONTROLES'!BR120,'[1]EVALUACIÓN DE CONTROLES'!BU120,IF(S19='[1]EVALUACIÓN DE CONTROLES'!BR121,'[1]EVALUACIÓN DE CONTROLES'!BU121,IF(S19='[1]EVALUACIÓN DE CONTROLES'!BR122,'[1]EVALUACIÓN DE CONTROLES'!BU122,IF(S19='[1]EVALUACIÓN DE CONTROLES'!BR123,'[1]EVALUACIÓN DE CONTROLES'!BU123)))))</f>
        <v xml:space="preserve">Baja </v>
      </c>
      <c r="U19" s="79" t="s">
        <v>42</v>
      </c>
      <c r="V19" s="79" t="str">
        <f t="shared" si="3"/>
        <v>Moderado</v>
      </c>
      <c r="W19" s="88" t="str">
        <f t="shared" si="5"/>
        <v>MODERADO</v>
      </c>
      <c r="X19" s="86" t="s">
        <v>119</v>
      </c>
      <c r="Y19" s="85" t="s">
        <v>295</v>
      </c>
      <c r="Z19" s="79" t="s">
        <v>164</v>
      </c>
      <c r="AA19" s="79" t="s">
        <v>296</v>
      </c>
      <c r="AB19" s="94" t="s">
        <v>297</v>
      </c>
      <c r="AC19" s="90" t="s">
        <v>28</v>
      </c>
      <c r="AD19" s="85" t="s">
        <v>298</v>
      </c>
      <c r="AE19" s="90" t="s">
        <v>28</v>
      </c>
      <c r="AF19" s="81" t="s">
        <v>299</v>
      </c>
      <c r="AG19" s="90" t="s">
        <v>28</v>
      </c>
    </row>
    <row r="20" spans="1:33" ht="91.2" x14ac:dyDescent="0.25">
      <c r="A20" s="98">
        <v>12</v>
      </c>
      <c r="B20" s="79" t="s">
        <v>123</v>
      </c>
      <c r="C20" s="80" t="s">
        <v>300</v>
      </c>
      <c r="D20" s="102" t="s">
        <v>301</v>
      </c>
      <c r="E20" s="81" t="s">
        <v>302</v>
      </c>
      <c r="F20" s="81" t="s">
        <v>232</v>
      </c>
      <c r="G20" s="82" t="s">
        <v>190</v>
      </c>
      <c r="H20" s="39">
        <f t="shared" si="4"/>
        <v>0.2</v>
      </c>
      <c r="I20" s="79" t="s">
        <v>31</v>
      </c>
      <c r="J20" s="83">
        <f t="shared" si="2"/>
        <v>0.8</v>
      </c>
      <c r="K20" s="84" t="str">
        <f t="shared" si="0"/>
        <v>MAYOR</v>
      </c>
      <c r="L20" s="85" t="s">
        <v>303</v>
      </c>
      <c r="M20" s="85" t="s">
        <v>49</v>
      </c>
      <c r="N20" s="85"/>
      <c r="O20" s="85"/>
      <c r="P20" s="85"/>
      <c r="Q20" s="79" t="s">
        <v>49</v>
      </c>
      <c r="R20" s="86" t="s">
        <v>123</v>
      </c>
      <c r="S20" s="79" t="s">
        <v>41</v>
      </c>
      <c r="T20" s="79" t="str">
        <f>IF(S20='[1]EVALUACIÓN DE CONTROLES'!BR119,'[1]EVALUACIÓN DE CONTROLES'!BU119,IF(S20='[1]EVALUACIÓN DE CONTROLES'!BR120,'[1]EVALUACIÓN DE CONTROLES'!BU120,IF(S20='[1]EVALUACIÓN DE CONTROLES'!BR121,'[1]EVALUACIÓN DE CONTROLES'!BU121,IF(S20='[1]EVALUACIÓN DE CONTROLES'!BR122,'[1]EVALUACIÓN DE CONTROLES'!BU122,IF(S20='[1]EVALUACIÓN DE CONTROLES'!BR123,'[1]EVALUACIÓN DE CONTROLES'!BU123)))))</f>
        <v xml:space="preserve">Baja </v>
      </c>
      <c r="U20" s="79" t="s">
        <v>42</v>
      </c>
      <c r="V20" s="79" t="str">
        <f t="shared" si="3"/>
        <v>Moderado</v>
      </c>
      <c r="W20" s="88" t="str">
        <f t="shared" ref="W20:W32" si="6">IF(AND(OR(S20=$D$55,S20=$D$54,S20=$D$53,S20=$D$52,S20=$D$51),AND(U20=$D$55)),$J$44,IF(AND(OR(S20=$D$55,S20=$D$54,S20=$D$53,S20=$D$52,S20=$D$51),AND(U20=$D$54)),$J$45,IF(AND(OR(S20=$D$55,S20=$D$54),AND(U20=$D$53)),$J$45,IF(AND(OR(S20=$D$53,S20=$D$52,S20=$D$51),AND(U20=$D$53)),$J$46,IF(AND(OR(S20=$D$55),AND(U20=$D$52)),$J$45,IF(AND(OR(S20=$D$54,S20=$D$53,S20=$D$52),AND(U20=D63)),$J$46,IF(AND(OR(S20=$D$51),AND(U20=$D$52)),$J$47,IF(AND(OR(S20=$D$55),AND(U20=$D$51)),$J$45,IF(AND(OR(S20=$D$54,S20=$D$53),AND(U20=$D$51)),$J$46,IF(AND(OR(S20=$D$51,S20=$D$52),AND(U20=$D$51)),$J$47,IF(AND(OR(S20=$D$51,S20=$D$52),AND(U20=$D$51)),$J$48,"")))))))))))</f>
        <v>MODERADO</v>
      </c>
      <c r="X20" s="86" t="s">
        <v>119</v>
      </c>
      <c r="Y20" s="85" t="s">
        <v>304</v>
      </c>
      <c r="Z20" s="79" t="s">
        <v>164</v>
      </c>
      <c r="AA20" s="79" t="s">
        <v>123</v>
      </c>
      <c r="AB20" s="81" t="s">
        <v>305</v>
      </c>
      <c r="AC20" s="90" t="s">
        <v>28</v>
      </c>
      <c r="AD20" s="86" t="s">
        <v>306</v>
      </c>
      <c r="AE20" s="90" t="s">
        <v>28</v>
      </c>
      <c r="AF20" s="89" t="s">
        <v>307</v>
      </c>
      <c r="AG20" s="90" t="s">
        <v>28</v>
      </c>
    </row>
    <row r="21" spans="1:33" ht="114" x14ac:dyDescent="0.25">
      <c r="A21" s="92">
        <v>13</v>
      </c>
      <c r="B21" s="79" t="s">
        <v>145</v>
      </c>
      <c r="C21" s="80" t="s">
        <v>308</v>
      </c>
      <c r="D21" s="81" t="s">
        <v>309</v>
      </c>
      <c r="E21" s="81" t="s">
        <v>310</v>
      </c>
      <c r="F21" s="81" t="s">
        <v>232</v>
      </c>
      <c r="G21" s="82" t="s">
        <v>190</v>
      </c>
      <c r="H21" s="39">
        <f t="shared" si="4"/>
        <v>0.2</v>
      </c>
      <c r="I21" s="79" t="s">
        <v>31</v>
      </c>
      <c r="J21" s="83">
        <f t="shared" si="2"/>
        <v>0.8</v>
      </c>
      <c r="K21" s="84" t="str">
        <f t="shared" si="0"/>
        <v>MAYOR</v>
      </c>
      <c r="L21" s="85" t="s">
        <v>311</v>
      </c>
      <c r="M21" s="85" t="s">
        <v>49</v>
      </c>
      <c r="N21" s="85" t="s">
        <v>312</v>
      </c>
      <c r="O21" s="85" t="s">
        <v>313</v>
      </c>
      <c r="P21" s="85"/>
      <c r="Q21" s="79" t="s">
        <v>49</v>
      </c>
      <c r="R21" s="86" t="s">
        <v>314</v>
      </c>
      <c r="S21" s="79" t="s">
        <v>42</v>
      </c>
      <c r="T21" s="79" t="str">
        <f>IF(S21='[1]EVALUACIÓN DE CONTROLES'!BR119,'[1]EVALUACIÓN DE CONTROLES'!BU119,IF(S21='[1]EVALUACIÓN DE CONTROLES'!BR120,'[1]EVALUACIÓN DE CONTROLES'!BU120,IF(S21='[1]EVALUACIÓN DE CONTROLES'!BR121,'[1]EVALUACIÓN DE CONTROLES'!BU121,IF(S21='[1]EVALUACIÓN DE CONTROLES'!BR122,'[1]EVALUACIÓN DE CONTROLES'!BU122,IF(S21='[1]EVALUACIÓN DE CONTROLES'!BR123,'[1]EVALUACIÓN DE CONTROLES'!BU123)))))</f>
        <v xml:space="preserve">Media </v>
      </c>
      <c r="U21" s="79" t="s">
        <v>40</v>
      </c>
      <c r="V21" s="79" t="str">
        <f t="shared" si="3"/>
        <v>Insignificante</v>
      </c>
      <c r="W21" s="88" t="str">
        <f t="shared" si="6"/>
        <v>MODERADO</v>
      </c>
      <c r="X21" s="86" t="s">
        <v>119</v>
      </c>
      <c r="Y21" s="85" t="s">
        <v>315</v>
      </c>
      <c r="Z21" s="79" t="s">
        <v>164</v>
      </c>
      <c r="AA21" s="79" t="s">
        <v>314</v>
      </c>
      <c r="AB21" s="94" t="s">
        <v>316</v>
      </c>
      <c r="AC21" s="90" t="s">
        <v>28</v>
      </c>
      <c r="AD21" s="85" t="s">
        <v>317</v>
      </c>
      <c r="AE21" s="90" t="s">
        <v>28</v>
      </c>
      <c r="AF21" s="89" t="s">
        <v>318</v>
      </c>
      <c r="AG21" s="90" t="s">
        <v>28</v>
      </c>
    </row>
    <row r="22" spans="1:33" ht="91.2" x14ac:dyDescent="0.25">
      <c r="A22" s="92">
        <v>14</v>
      </c>
      <c r="B22" s="79" t="s">
        <v>139</v>
      </c>
      <c r="C22" s="80" t="s">
        <v>319</v>
      </c>
      <c r="D22" s="102" t="s">
        <v>320</v>
      </c>
      <c r="E22" s="81" t="s">
        <v>321</v>
      </c>
      <c r="F22" s="81" t="s">
        <v>232</v>
      </c>
      <c r="G22" s="82" t="s">
        <v>190</v>
      </c>
      <c r="H22" s="39">
        <f t="shared" si="4"/>
        <v>0.2</v>
      </c>
      <c r="I22" s="79" t="s">
        <v>31</v>
      </c>
      <c r="J22" s="83">
        <f t="shared" si="2"/>
        <v>0.8</v>
      </c>
      <c r="K22" s="84" t="str">
        <f t="shared" si="0"/>
        <v>MAYOR</v>
      </c>
      <c r="L22" s="85" t="s">
        <v>322</v>
      </c>
      <c r="M22" s="85"/>
      <c r="N22" s="85"/>
      <c r="O22" s="85"/>
      <c r="P22" s="85"/>
      <c r="Q22" s="79" t="s">
        <v>49</v>
      </c>
      <c r="R22" s="79" t="s">
        <v>163</v>
      </c>
      <c r="S22" s="79" t="s">
        <v>41</v>
      </c>
      <c r="T22" s="79" t="str">
        <f>IF(S22='[1]EVALUACIÓN DE CONTROLES'!BR119,'[1]EVALUACIÓN DE CONTROLES'!BU119,IF(S22='[1]EVALUACIÓN DE CONTROLES'!BR120,'[1]EVALUACIÓN DE CONTROLES'!BU120,IF(S22='[1]EVALUACIÓN DE CONTROLES'!BR121,'[1]EVALUACIÓN DE CONTROLES'!BU121,IF(S22='[1]EVALUACIÓN DE CONTROLES'!BR122,'[1]EVALUACIÓN DE CONTROLES'!BU122,IF(S22='[1]EVALUACIÓN DE CONTROLES'!BR123,'[1]EVALUACIÓN DE CONTROLES'!BU123)))))</f>
        <v xml:space="preserve">Baja </v>
      </c>
      <c r="U22" s="79" t="s">
        <v>42</v>
      </c>
      <c r="V22" s="79" t="str">
        <f t="shared" si="3"/>
        <v>Moderado</v>
      </c>
      <c r="W22" s="88" t="str">
        <f t="shared" si="6"/>
        <v>MODERADO</v>
      </c>
      <c r="X22" s="86" t="s">
        <v>119</v>
      </c>
      <c r="Y22" s="85" t="s">
        <v>323</v>
      </c>
      <c r="Z22" s="79" t="s">
        <v>164</v>
      </c>
      <c r="AA22" s="79" t="s">
        <v>324</v>
      </c>
      <c r="AB22" s="81" t="s">
        <v>325</v>
      </c>
      <c r="AC22" s="90" t="s">
        <v>28</v>
      </c>
      <c r="AD22" s="95" t="s">
        <v>326</v>
      </c>
      <c r="AE22" s="90" t="s">
        <v>28</v>
      </c>
      <c r="AF22" s="89" t="s">
        <v>327</v>
      </c>
      <c r="AG22" s="90" t="s">
        <v>28</v>
      </c>
    </row>
    <row r="23" spans="1:33" ht="102.6" x14ac:dyDescent="0.25">
      <c r="A23" s="98">
        <v>15</v>
      </c>
      <c r="B23" s="79" t="s">
        <v>139</v>
      </c>
      <c r="C23" s="80" t="s">
        <v>328</v>
      </c>
      <c r="D23" s="102" t="s">
        <v>329</v>
      </c>
      <c r="E23" s="81" t="s">
        <v>330</v>
      </c>
      <c r="F23" s="89" t="s">
        <v>331</v>
      </c>
      <c r="G23" s="82" t="s">
        <v>201</v>
      </c>
      <c r="H23" s="39">
        <f t="shared" si="4"/>
        <v>0.4</v>
      </c>
      <c r="I23" s="79" t="s">
        <v>31</v>
      </c>
      <c r="J23" s="83">
        <f t="shared" si="2"/>
        <v>0.8</v>
      </c>
      <c r="K23" s="84" t="str">
        <f t="shared" si="0"/>
        <v>MAYOR</v>
      </c>
      <c r="L23" s="85" t="s">
        <v>332</v>
      </c>
      <c r="M23" s="85" t="s">
        <v>49</v>
      </c>
      <c r="N23" s="85" t="s">
        <v>333</v>
      </c>
      <c r="O23" s="85" t="s">
        <v>49</v>
      </c>
      <c r="P23" s="85"/>
      <c r="Q23" s="79" t="s">
        <v>49</v>
      </c>
      <c r="R23" s="79" t="s">
        <v>163</v>
      </c>
      <c r="S23" s="79" t="s">
        <v>42</v>
      </c>
      <c r="T23" s="79" t="str">
        <f>IF(S23='[1]EVALUACIÓN DE CONTROLES'!BR119,'[1]EVALUACIÓN DE CONTROLES'!BU119,IF(S23='[1]EVALUACIÓN DE CONTROLES'!BR120,'[1]EVALUACIÓN DE CONTROLES'!BU120,IF(S23='[1]EVALUACIÓN DE CONTROLES'!BR121,'[1]EVALUACIÓN DE CONTROLES'!BU121,IF(S23='[1]EVALUACIÓN DE CONTROLES'!BR122,'[1]EVALUACIÓN DE CONTROLES'!BU122,IF(S23='[1]EVALUACIÓN DE CONTROLES'!BR123,'[1]EVALUACIÓN DE CONTROLES'!BU123)))))</f>
        <v xml:space="preserve">Media </v>
      </c>
      <c r="U23" s="79" t="s">
        <v>42</v>
      </c>
      <c r="V23" s="79" t="str">
        <f t="shared" si="3"/>
        <v>Moderado</v>
      </c>
      <c r="W23" s="88" t="str">
        <f t="shared" si="6"/>
        <v>MODERADO</v>
      </c>
      <c r="X23" s="86" t="s">
        <v>119</v>
      </c>
      <c r="Y23" s="85" t="s">
        <v>334</v>
      </c>
      <c r="Z23" s="79" t="s">
        <v>164</v>
      </c>
      <c r="AA23" s="79" t="s">
        <v>324</v>
      </c>
      <c r="AB23" s="81" t="s">
        <v>335</v>
      </c>
      <c r="AC23" s="90" t="s">
        <v>28</v>
      </c>
      <c r="AD23" s="95" t="s">
        <v>336</v>
      </c>
      <c r="AE23" s="90" t="s">
        <v>28</v>
      </c>
      <c r="AF23" s="89" t="s">
        <v>337</v>
      </c>
      <c r="AG23" s="90" t="s">
        <v>28</v>
      </c>
    </row>
    <row r="24" spans="1:33" ht="79.8" x14ac:dyDescent="0.25">
      <c r="A24" s="92">
        <v>16</v>
      </c>
      <c r="B24" s="79" t="s">
        <v>139</v>
      </c>
      <c r="C24" s="80" t="s">
        <v>338</v>
      </c>
      <c r="D24" s="102" t="s">
        <v>339</v>
      </c>
      <c r="E24" s="81" t="s">
        <v>340</v>
      </c>
      <c r="F24" s="89" t="s">
        <v>331</v>
      </c>
      <c r="G24" s="82" t="s">
        <v>201</v>
      </c>
      <c r="H24" s="39">
        <f t="shared" si="4"/>
        <v>0.4</v>
      </c>
      <c r="I24" s="79" t="s">
        <v>82</v>
      </c>
      <c r="J24" s="83">
        <f t="shared" si="2"/>
        <v>1</v>
      </c>
      <c r="K24" s="84" t="str">
        <f t="shared" si="0"/>
        <v>CATASTROFICO</v>
      </c>
      <c r="L24" s="85" t="s">
        <v>233</v>
      </c>
      <c r="M24" s="85"/>
      <c r="N24" s="85"/>
      <c r="O24" s="85"/>
      <c r="P24" s="85"/>
      <c r="Q24" s="79" t="s">
        <v>49</v>
      </c>
      <c r="R24" s="79" t="s">
        <v>163</v>
      </c>
      <c r="S24" s="79" t="s">
        <v>44</v>
      </c>
      <c r="T24" s="79" t="str">
        <f>IF(S24='[1]EVALUACIÓN DE CONTROLES'!BR119,'[1]EVALUACIÓN DE CONTROLES'!BU119,IF(S24='[1]EVALUACIÓN DE CONTROLES'!BR120,'[1]EVALUACIÓN DE CONTROLES'!BU120,IF(S24='[1]EVALUACIÓN DE CONTROLES'!BR121,'[1]EVALUACIÓN DE CONTROLES'!BU121,IF(S24='[1]EVALUACIÓN DE CONTROLES'!BR122,'[1]EVALUACIÓN DE CONTROLES'!BU122,IF(S24='[1]EVALUACIÓN DE CONTROLES'!BR123,'[1]EVALUACIÓN DE CONTROLES'!BU123)))))</f>
        <v>Muy alta</v>
      </c>
      <c r="U24" s="79" t="s">
        <v>42</v>
      </c>
      <c r="V24" s="79" t="str">
        <f t="shared" si="3"/>
        <v>Moderado</v>
      </c>
      <c r="W24" s="88" t="str">
        <f t="shared" si="6"/>
        <v>MAYOR</v>
      </c>
      <c r="X24" s="86" t="s">
        <v>119</v>
      </c>
      <c r="Y24" s="85" t="s">
        <v>341</v>
      </c>
      <c r="Z24" s="79" t="s">
        <v>164</v>
      </c>
      <c r="AA24" s="79" t="s">
        <v>324</v>
      </c>
      <c r="AB24" s="81" t="s">
        <v>342</v>
      </c>
      <c r="AC24" s="90" t="s">
        <v>28</v>
      </c>
      <c r="AD24" s="95" t="s">
        <v>343</v>
      </c>
      <c r="AE24" s="90" t="s">
        <v>28</v>
      </c>
      <c r="AF24" s="89" t="s">
        <v>344</v>
      </c>
      <c r="AG24" s="90" t="s">
        <v>28</v>
      </c>
    </row>
    <row r="25" spans="1:33" ht="91.2" x14ac:dyDescent="0.25">
      <c r="A25" s="92">
        <v>17</v>
      </c>
      <c r="B25" s="79" t="s">
        <v>141</v>
      </c>
      <c r="C25" s="80" t="s">
        <v>345</v>
      </c>
      <c r="D25" s="102" t="s">
        <v>346</v>
      </c>
      <c r="E25" s="81" t="s">
        <v>347</v>
      </c>
      <c r="F25" s="89" t="s">
        <v>331</v>
      </c>
      <c r="G25" s="82" t="s">
        <v>190</v>
      </c>
      <c r="H25" s="39">
        <f t="shared" si="4"/>
        <v>0.2</v>
      </c>
      <c r="I25" s="79" t="s">
        <v>82</v>
      </c>
      <c r="J25" s="83">
        <f t="shared" si="2"/>
        <v>1</v>
      </c>
      <c r="K25" s="84" t="str">
        <f t="shared" si="0"/>
        <v>CATASTROFICO</v>
      </c>
      <c r="L25" s="95" t="s">
        <v>348</v>
      </c>
      <c r="M25" s="96" t="s">
        <v>49</v>
      </c>
      <c r="N25" s="95" t="s">
        <v>349</v>
      </c>
      <c r="O25" s="96" t="s">
        <v>49</v>
      </c>
      <c r="P25" s="95"/>
      <c r="Q25" s="79" t="s">
        <v>49</v>
      </c>
      <c r="R25" s="79" t="s">
        <v>204</v>
      </c>
      <c r="S25" s="79" t="s">
        <v>41</v>
      </c>
      <c r="T25" s="79" t="str">
        <f>IF(S25='[1]EVALUACIÓN DE CONTROLES'!BR119,'[1]EVALUACIÓN DE CONTROLES'!BU119,IF(S25='[1]EVALUACIÓN DE CONTROLES'!BR120,'[1]EVALUACIÓN DE CONTROLES'!BU120,IF(S25='[1]EVALUACIÓN DE CONTROLES'!BR121,'[1]EVALUACIÓN DE CONTROLES'!BU121,IF(S25='[1]EVALUACIÓN DE CONTROLES'!BR122,'[1]EVALUACIÓN DE CONTROLES'!BU122,IF(S25='[1]EVALUACIÓN DE CONTROLES'!BR123,'[1]EVALUACIÓN DE CONTROLES'!BU123)))))</f>
        <v xml:space="preserve">Baja </v>
      </c>
      <c r="U25" s="79" t="s">
        <v>40</v>
      </c>
      <c r="V25" s="79" t="str">
        <f t="shared" si="3"/>
        <v>Insignificante</v>
      </c>
      <c r="W25" s="88" t="str">
        <f t="shared" si="6"/>
        <v>MENOR</v>
      </c>
      <c r="X25" s="86" t="s">
        <v>119</v>
      </c>
      <c r="Y25" s="85" t="s">
        <v>350</v>
      </c>
      <c r="Z25" s="79" t="s">
        <v>164</v>
      </c>
      <c r="AA25" s="79" t="s">
        <v>206</v>
      </c>
      <c r="AB25" s="89" t="s">
        <v>351</v>
      </c>
      <c r="AC25" s="90" t="s">
        <v>28</v>
      </c>
      <c r="AD25" s="95" t="s">
        <v>239</v>
      </c>
      <c r="AE25" s="90" t="s">
        <v>28</v>
      </c>
      <c r="AF25" s="95" t="s">
        <v>239</v>
      </c>
      <c r="AG25" s="90" t="s">
        <v>28</v>
      </c>
    </row>
    <row r="26" spans="1:33" ht="171" x14ac:dyDescent="0.25">
      <c r="A26" s="92">
        <v>18</v>
      </c>
      <c r="B26" s="79" t="s">
        <v>141</v>
      </c>
      <c r="C26" s="107" t="s">
        <v>352</v>
      </c>
      <c r="D26" s="102" t="s">
        <v>353</v>
      </c>
      <c r="E26" s="81" t="s">
        <v>354</v>
      </c>
      <c r="F26" s="89" t="s">
        <v>158</v>
      </c>
      <c r="G26" s="108" t="s">
        <v>190</v>
      </c>
      <c r="H26" s="39">
        <f t="shared" si="4"/>
        <v>0.2</v>
      </c>
      <c r="I26" s="79" t="s">
        <v>31</v>
      </c>
      <c r="J26" s="83">
        <f t="shared" si="2"/>
        <v>0.8</v>
      </c>
      <c r="K26" s="84" t="str">
        <f t="shared" si="0"/>
        <v>MAYOR</v>
      </c>
      <c r="L26" s="95" t="s">
        <v>355</v>
      </c>
      <c r="M26" s="96" t="s">
        <v>49</v>
      </c>
      <c r="N26" s="95" t="s">
        <v>356</v>
      </c>
      <c r="O26" s="96" t="s">
        <v>49</v>
      </c>
      <c r="P26" s="95"/>
      <c r="Q26" s="79" t="s">
        <v>49</v>
      </c>
      <c r="R26" s="79" t="s">
        <v>357</v>
      </c>
      <c r="S26" s="79" t="s">
        <v>41</v>
      </c>
      <c r="T26" s="79" t="str">
        <f>IF(S26='[1]EVALUACIÓN DE CONTROLES'!BR119,'[1]EVALUACIÓN DE CONTROLES'!BU119,IF(S26='[1]EVALUACIÓN DE CONTROLES'!BR120,'[1]EVALUACIÓN DE CONTROLES'!BU120,IF(S26='[1]EVALUACIÓN DE CONTROLES'!BR121,'[1]EVALUACIÓN DE CONTROLES'!BU121,IF(S26='[1]EVALUACIÓN DE CONTROLES'!BR122,'[1]EVALUACIÓN DE CONTROLES'!BU122,IF(S26='[1]EVALUACIÓN DE CONTROLES'!BR123,'[1]EVALUACIÓN DE CONTROLES'!BU123)))))</f>
        <v xml:space="preserve">Baja </v>
      </c>
      <c r="U26" s="79" t="s">
        <v>42</v>
      </c>
      <c r="V26" s="79" t="str">
        <f t="shared" si="3"/>
        <v>Moderado</v>
      </c>
      <c r="W26" s="88" t="str">
        <f t="shared" si="6"/>
        <v>MODERADO</v>
      </c>
      <c r="X26" s="86" t="s">
        <v>119</v>
      </c>
      <c r="Y26" s="85" t="s">
        <v>358</v>
      </c>
      <c r="Z26" s="79" t="s">
        <v>164</v>
      </c>
      <c r="AA26" s="79" t="s">
        <v>206</v>
      </c>
      <c r="AB26" s="89" t="s">
        <v>359</v>
      </c>
      <c r="AC26" s="90" t="s">
        <v>28</v>
      </c>
      <c r="AD26" s="95" t="s">
        <v>249</v>
      </c>
      <c r="AE26" s="90" t="s">
        <v>28</v>
      </c>
      <c r="AF26" s="95" t="s">
        <v>249</v>
      </c>
      <c r="AG26" s="90" t="s">
        <v>28</v>
      </c>
    </row>
    <row r="27" spans="1:33" ht="24.75" customHeight="1" x14ac:dyDescent="0.25">
      <c r="A27" s="98">
        <v>19</v>
      </c>
      <c r="B27" s="109"/>
      <c r="C27" s="109"/>
      <c r="D27" s="109"/>
      <c r="E27" s="86"/>
      <c r="F27" s="110"/>
      <c r="G27" s="108" t="s">
        <v>243</v>
      </c>
      <c r="H27" s="111" t="str">
        <f t="shared" ref="H27:H33" si="7">IF(G27="Muy alta 100%",100%,IF(G27="Alta 80%",80%,IF(G27="Media 60%",60%,IF(G27="Baja 40%",40%,IF(G27="Muy baja 20%",20%,"")))))</f>
        <v/>
      </c>
      <c r="I27" s="79" t="s">
        <v>31</v>
      </c>
      <c r="J27" s="112">
        <f t="shared" ref="J27:J33" si="8">IF(I27="Catastrófico 100%",100%,IF(I27="Mayor 80%",80%,IF(I27="Moderado 60%",60%,IF(I27="Menor 40%",40%,IF(I27="Leve 20%",20%,"")))))</f>
        <v>0.8</v>
      </c>
      <c r="K27" s="84" t="str">
        <f t="shared" si="0"/>
        <v>MAYOR</v>
      </c>
      <c r="L27" s="113"/>
      <c r="M27" s="113"/>
      <c r="N27" s="113"/>
      <c r="O27" s="113"/>
      <c r="P27" s="113"/>
      <c r="Q27" s="79"/>
      <c r="R27" s="113"/>
      <c r="S27" s="79" t="s">
        <v>41</v>
      </c>
      <c r="T27" s="79" t="str">
        <f>IF(S27='[1]EVALUACIÓN DE CONTROLES'!BR119,'[1]EVALUACIÓN DE CONTROLES'!BU119,IF(S27='[1]EVALUACIÓN DE CONTROLES'!BR120,'[1]EVALUACIÓN DE CONTROLES'!BU120,IF(S27='[1]EVALUACIÓN DE CONTROLES'!BR121,'[1]EVALUACIÓN DE CONTROLES'!BU121,IF(S27='[1]EVALUACIÓN DE CONTROLES'!BR122,'[1]EVALUACIÓN DE CONTROLES'!BU122,IF(S27='[1]EVALUACIÓN DE CONTROLES'!BR123,'[1]EVALUACIÓN DE CONTROLES'!BU123)))))</f>
        <v xml:space="preserve">Baja </v>
      </c>
      <c r="U27" s="79" t="s">
        <v>42</v>
      </c>
      <c r="V27" s="79" t="str">
        <f t="shared" si="3"/>
        <v>Moderado</v>
      </c>
      <c r="W27" s="88" t="str">
        <f t="shared" si="6"/>
        <v>MODERADO</v>
      </c>
      <c r="X27" s="95"/>
      <c r="Y27" s="95"/>
      <c r="Z27" s="113"/>
      <c r="AA27" s="114"/>
      <c r="AB27" s="115"/>
      <c r="AC27" s="90"/>
      <c r="AD27" s="116"/>
      <c r="AE27" s="90"/>
      <c r="AF27" s="116"/>
      <c r="AG27" s="117"/>
    </row>
    <row r="28" spans="1:33" ht="3" customHeight="1" x14ac:dyDescent="0.25">
      <c r="A28" s="92">
        <v>20</v>
      </c>
      <c r="B28" s="109"/>
      <c r="C28" s="109"/>
      <c r="D28" s="109"/>
      <c r="E28" s="86"/>
      <c r="F28" s="110"/>
      <c r="G28" s="108" t="s">
        <v>243</v>
      </c>
      <c r="H28" s="111" t="str">
        <f t="shared" si="7"/>
        <v/>
      </c>
      <c r="I28" s="79" t="s">
        <v>31</v>
      </c>
      <c r="J28" s="112">
        <f t="shared" si="8"/>
        <v>0.8</v>
      </c>
      <c r="K28" s="84" t="str">
        <f t="shared" si="0"/>
        <v>MAYOR</v>
      </c>
      <c r="L28" s="113"/>
      <c r="M28" s="113"/>
      <c r="N28" s="113"/>
      <c r="O28" s="113"/>
      <c r="P28" s="113"/>
      <c r="Q28" s="79"/>
      <c r="R28" s="113"/>
      <c r="S28" s="79" t="s">
        <v>41</v>
      </c>
      <c r="T28" s="79" t="str">
        <f>IF(S28='[1]EVALUACIÓN DE CONTROLES'!BR120,'[1]EVALUACIÓN DE CONTROLES'!BU120,IF(S28='[1]EVALUACIÓN DE CONTROLES'!BR121,'[1]EVALUACIÓN DE CONTROLES'!BU121,IF(S28='[1]EVALUACIÓN DE CONTROLES'!BR122,'[1]EVALUACIÓN DE CONTROLES'!BU122,IF(S28='[1]EVALUACIÓN DE CONTROLES'!BR123,'[1]EVALUACIÓN DE CONTROLES'!BU123,IF(S28='[1]EVALUACIÓN DE CONTROLES'!BR124,'[1]EVALUACIÓN DE CONTROLES'!BU124)))))</f>
        <v xml:space="preserve">Baja </v>
      </c>
      <c r="U28" s="79" t="s">
        <v>42</v>
      </c>
      <c r="V28" s="79" t="str">
        <f t="shared" si="3"/>
        <v>Moderado</v>
      </c>
      <c r="W28" s="88" t="str">
        <f t="shared" si="6"/>
        <v>MODERADO</v>
      </c>
      <c r="X28" s="95"/>
      <c r="Y28" s="95"/>
      <c r="Z28" s="113"/>
      <c r="AA28" s="114"/>
      <c r="AB28" s="118"/>
      <c r="AC28" s="90"/>
      <c r="AD28" s="116"/>
      <c r="AE28" s="90"/>
      <c r="AF28" s="116"/>
      <c r="AG28" s="117"/>
    </row>
    <row r="29" spans="1:33" ht="24.75" hidden="1" customHeight="1" x14ac:dyDescent="0.25">
      <c r="A29" s="119">
        <v>21</v>
      </c>
      <c r="B29" s="109"/>
      <c r="C29" s="109"/>
      <c r="D29" s="109"/>
      <c r="E29" s="86"/>
      <c r="F29" s="113"/>
      <c r="G29" s="108" t="s">
        <v>243</v>
      </c>
      <c r="H29" s="111" t="str">
        <f t="shared" si="7"/>
        <v/>
      </c>
      <c r="I29" s="79" t="s">
        <v>31</v>
      </c>
      <c r="J29" s="112">
        <f t="shared" si="8"/>
        <v>0.8</v>
      </c>
      <c r="K29" s="84" t="str">
        <f t="shared" si="0"/>
        <v>MAYOR</v>
      </c>
      <c r="L29" s="113"/>
      <c r="M29" s="113"/>
      <c r="N29" s="113"/>
      <c r="O29" s="113"/>
      <c r="P29" s="113"/>
      <c r="Q29" s="79"/>
      <c r="R29" s="113"/>
      <c r="S29" s="79" t="s">
        <v>41</v>
      </c>
      <c r="T29" s="79" t="b">
        <f>IF(S29='[1]EVALUACIÓN DE CONTROLES'!BR121,'[1]EVALUACIÓN DE CONTROLES'!BU121,IF(S29='[1]EVALUACIÓN DE CONTROLES'!BR122,'[1]EVALUACIÓN DE CONTROLES'!BU122,IF(S29='[1]EVALUACIÓN DE CONTROLES'!BR123,'[1]EVALUACIÓN DE CONTROLES'!BU123,IF(S29='[1]EVALUACIÓN DE CONTROLES'!BR124,'[1]EVALUACIÓN DE CONTROLES'!BU124,IF(S29='[1]EVALUACIÓN DE CONTROLES'!BR125,'[1]EVALUACIÓN DE CONTROLES'!BU125)))))</f>
        <v>0</v>
      </c>
      <c r="U29" s="79" t="s">
        <v>40</v>
      </c>
      <c r="V29" s="79" t="str">
        <f t="shared" ref="V29:V33" si="9">IF(U29="Entre 0-20%","Leve",IF(U29="Entre 21-40%","Menor",IF(U29="Entre 41-60%","Moderado",IF(U29="Entre 61-80%","Mayor",IF(U29="Entre 81-100%","Catastrofico","")))))</f>
        <v>Leve</v>
      </c>
      <c r="W29" s="88" t="str">
        <f t="shared" si="6"/>
        <v>MENOR</v>
      </c>
      <c r="X29" s="95"/>
      <c r="Y29" s="95"/>
      <c r="Z29" s="113"/>
      <c r="AA29" s="113"/>
      <c r="AB29" s="120"/>
      <c r="AC29" s="90"/>
      <c r="AD29" s="116"/>
      <c r="AE29" s="90"/>
      <c r="AF29" s="116"/>
      <c r="AG29" s="121"/>
    </row>
    <row r="30" spans="1:33" ht="24.75" hidden="1" customHeight="1" x14ac:dyDescent="0.25">
      <c r="A30" s="122">
        <v>22</v>
      </c>
      <c r="B30" s="109"/>
      <c r="C30" s="109"/>
      <c r="D30" s="109"/>
      <c r="E30" s="86"/>
      <c r="F30" s="113"/>
      <c r="G30" s="108" t="s">
        <v>243</v>
      </c>
      <c r="H30" s="111" t="str">
        <f t="shared" si="7"/>
        <v/>
      </c>
      <c r="I30" s="79" t="s">
        <v>31</v>
      </c>
      <c r="J30" s="112">
        <f t="shared" si="8"/>
        <v>0.8</v>
      </c>
      <c r="K30" s="84" t="str">
        <f t="shared" si="0"/>
        <v>MAYOR</v>
      </c>
      <c r="L30" s="113"/>
      <c r="M30" s="113"/>
      <c r="N30" s="113"/>
      <c r="O30" s="113"/>
      <c r="P30" s="113"/>
      <c r="Q30" s="79"/>
      <c r="R30" s="113"/>
      <c r="S30" s="79" t="s">
        <v>41</v>
      </c>
      <c r="T30" s="79" t="b">
        <f>IF(S30='[1]EVALUACIÓN DE CONTROLES'!BR122,'[1]EVALUACIÓN DE CONTROLES'!BU122,IF(S30='[1]EVALUACIÓN DE CONTROLES'!BR123,'[1]EVALUACIÓN DE CONTROLES'!BU123,IF(S30='[1]EVALUACIÓN DE CONTROLES'!BR124,'[1]EVALUACIÓN DE CONTROLES'!BU124,IF(S30='[1]EVALUACIÓN DE CONTROLES'!BR125,'[1]EVALUACIÓN DE CONTROLES'!BU125,IF(S30='[1]EVALUACIÓN DE CONTROLES'!BR126,'[1]EVALUACIÓN DE CONTROLES'!BU126)))))</f>
        <v>0</v>
      </c>
      <c r="U30" s="79" t="s">
        <v>40</v>
      </c>
      <c r="V30" s="79" t="str">
        <f t="shared" si="9"/>
        <v>Leve</v>
      </c>
      <c r="W30" s="88" t="str">
        <f t="shared" si="6"/>
        <v>MENOR</v>
      </c>
      <c r="X30" s="95"/>
      <c r="Y30" s="95"/>
      <c r="Z30" s="113"/>
      <c r="AA30" s="113"/>
      <c r="AB30" s="120"/>
      <c r="AC30" s="90"/>
      <c r="AD30" s="116"/>
      <c r="AE30" s="90"/>
      <c r="AF30" s="116"/>
      <c r="AG30" s="121"/>
    </row>
    <row r="31" spans="1:33" ht="24.75" hidden="1" customHeight="1" x14ac:dyDescent="0.25">
      <c r="A31" s="119">
        <v>23</v>
      </c>
      <c r="B31" s="109"/>
      <c r="C31" s="109"/>
      <c r="D31" s="109"/>
      <c r="E31" s="86"/>
      <c r="F31" s="113"/>
      <c r="G31" s="108" t="s">
        <v>243</v>
      </c>
      <c r="H31" s="111" t="str">
        <f t="shared" si="7"/>
        <v/>
      </c>
      <c r="I31" s="79" t="s">
        <v>31</v>
      </c>
      <c r="J31" s="112">
        <f t="shared" si="8"/>
        <v>0.8</v>
      </c>
      <c r="K31" s="84" t="str">
        <f t="shared" si="0"/>
        <v>MAYOR</v>
      </c>
      <c r="L31" s="113"/>
      <c r="M31" s="113"/>
      <c r="N31" s="113"/>
      <c r="O31" s="113"/>
      <c r="P31" s="113"/>
      <c r="Q31" s="79"/>
      <c r="R31" s="113"/>
      <c r="S31" s="79" t="s">
        <v>41</v>
      </c>
      <c r="T31" s="79" t="b">
        <f>IF(S31='[1]EVALUACIÓN DE CONTROLES'!BR123,'[1]EVALUACIÓN DE CONTROLES'!BU123,IF(S31='[1]EVALUACIÓN DE CONTROLES'!BR124,'[1]EVALUACIÓN DE CONTROLES'!BU124,IF(S31='[1]EVALUACIÓN DE CONTROLES'!BR125,'[1]EVALUACIÓN DE CONTROLES'!BU125,IF(S31='[1]EVALUACIÓN DE CONTROLES'!BR126,'[1]EVALUACIÓN DE CONTROLES'!BU126,IF(S31='[1]EVALUACIÓN DE CONTROLES'!BR127,'[1]EVALUACIÓN DE CONTROLES'!BU127)))))</f>
        <v>0</v>
      </c>
      <c r="U31" s="79" t="s">
        <v>42</v>
      </c>
      <c r="V31" s="79" t="str">
        <f t="shared" si="9"/>
        <v>Moderado</v>
      </c>
      <c r="W31" s="88" t="str">
        <f t="shared" si="6"/>
        <v>MODERADO</v>
      </c>
      <c r="X31" s="95"/>
      <c r="Y31" s="95"/>
      <c r="Z31" s="113"/>
      <c r="AA31" s="113"/>
      <c r="AB31" s="120"/>
      <c r="AC31" s="90"/>
      <c r="AD31" s="116"/>
      <c r="AE31" s="90"/>
      <c r="AF31" s="116"/>
      <c r="AG31" s="121"/>
    </row>
    <row r="32" spans="1:33" ht="24.75" hidden="1" customHeight="1" x14ac:dyDescent="0.25">
      <c r="A32" s="119">
        <v>24</v>
      </c>
      <c r="B32" s="109"/>
      <c r="C32" s="109"/>
      <c r="D32" s="109"/>
      <c r="E32" s="86"/>
      <c r="F32" s="113"/>
      <c r="G32" s="108" t="s">
        <v>243</v>
      </c>
      <c r="H32" s="111" t="str">
        <f t="shared" si="7"/>
        <v/>
      </c>
      <c r="I32" s="79" t="s">
        <v>31</v>
      </c>
      <c r="J32" s="112">
        <f t="shared" si="8"/>
        <v>0.8</v>
      </c>
      <c r="K32" s="84" t="str">
        <f t="shared" si="0"/>
        <v>MAYOR</v>
      </c>
      <c r="L32" s="113"/>
      <c r="M32" s="113"/>
      <c r="N32" s="113"/>
      <c r="O32" s="113"/>
      <c r="P32" s="113"/>
      <c r="Q32" s="79"/>
      <c r="R32" s="113"/>
      <c r="S32" s="79" t="s">
        <v>41</v>
      </c>
      <c r="T32" s="79" t="str">
        <f>IF(S32='[1]EVALUACIÓN DE CONTROLES'!BR124,'[1]EVALUACIÓN DE CONTROLES'!BU124,IF(S32='[1]EVALUACIÓN DE CONTROLES'!BR125,'[1]EVALUACIÓN DE CONTROLES'!BU125,IF(S32='[1]EVALUACIÓN DE CONTROLES'!BR126,'[1]EVALUACIÓN DE CONTROLES'!BU126,IF(S32='[1]EVALUACIÓN DE CONTROLES'!BR127,'[1]EVALUACIÓN DE CONTROLES'!BU127,IF(S32='[1]EVALUACIÓN DE CONTROLES'!BR128,'[1]EVALUACIÓN DE CONTROLES'!BU128)))))</f>
        <v>Menor</v>
      </c>
      <c r="U32" s="79" t="s">
        <v>40</v>
      </c>
      <c r="V32" s="79" t="str">
        <f t="shared" si="9"/>
        <v>Leve</v>
      </c>
      <c r="W32" s="88" t="str">
        <f t="shared" si="6"/>
        <v>MENOR</v>
      </c>
      <c r="X32" s="95"/>
      <c r="Y32" s="95"/>
      <c r="Z32" s="113"/>
      <c r="AA32" s="113"/>
      <c r="AB32" s="120"/>
      <c r="AC32" s="90"/>
      <c r="AD32" s="116"/>
      <c r="AE32" s="90"/>
      <c r="AF32" s="116"/>
      <c r="AG32" s="121"/>
    </row>
    <row r="33" spans="1:33" ht="24" hidden="1" customHeight="1" x14ac:dyDescent="0.25">
      <c r="A33" s="122">
        <v>25</v>
      </c>
      <c r="B33" s="109"/>
      <c r="C33" s="109"/>
      <c r="D33" s="109"/>
      <c r="E33" s="86"/>
      <c r="F33" s="113"/>
      <c r="G33" s="108" t="s">
        <v>243</v>
      </c>
      <c r="H33" s="111" t="str">
        <f t="shared" si="7"/>
        <v/>
      </c>
      <c r="I33" s="79" t="s">
        <v>31</v>
      </c>
      <c r="J33" s="112">
        <f t="shared" si="8"/>
        <v>0.8</v>
      </c>
      <c r="K33" s="84" t="str">
        <f t="shared" si="0"/>
        <v>MAYOR</v>
      </c>
      <c r="L33" s="113"/>
      <c r="M33" s="113"/>
      <c r="N33" s="113"/>
      <c r="O33" s="113"/>
      <c r="P33" s="113"/>
      <c r="Q33" s="79"/>
      <c r="R33" s="113"/>
      <c r="S33" s="79" t="s">
        <v>40</v>
      </c>
      <c r="T33" s="79" t="str">
        <f>IF(S33='[1]EVALUACIÓN DE CONTROLES'!BR125,'[1]EVALUACIÓN DE CONTROLES'!BU125,IF(S33='[1]EVALUACIÓN DE CONTROLES'!BR126,'[1]EVALUACIÓN DE CONTROLES'!BU126,IF(S33='[1]EVALUACIÓN DE CONTROLES'!BR127,'[1]EVALUACIÓN DE CONTROLES'!BU127,IF(S33='[1]EVALUACIÓN DE CONTROLES'!BR128,'[1]EVALUACIÓN DE CONTROLES'!BU128,IF(S33='[1]EVALUACIÓN DE CONTROLES'!BR129,'[1]EVALUACIÓN DE CONTROLES'!BU129)))))</f>
        <v>Leve</v>
      </c>
      <c r="U33" s="79" t="s">
        <v>40</v>
      </c>
      <c r="V33" s="79" t="str">
        <f t="shared" si="9"/>
        <v>Leve</v>
      </c>
      <c r="W33" s="88" t="str">
        <f>IF(AND(OR(S33=$D$55,S33=$D$54,S33=$D$53,S33=$D$52,S33=$D$51),AND(U33=$D$55)),$J$44,IF(AND(OR(S33=$D$55,S33=$D$54,S33=$D$53,S33=$D$52,S33=$D$51),AND(U33=$D$54)),$J$45,IF(AND(OR(S33=$D$55,S33=$D$54),AND(U33=$D$53)),$J$45,IF(AND(OR(S33=$D$53,S33=$D$52,S33=$D$51),AND(U33=$D$53)),$J$46,IF(AND(OR(S33=$D$55),AND(U33=$D$52)),$J$45,IF(AND(OR(S33=$D$54,S33=$D$53,S33=$D$52),AND(U33=D76)),$J$46,IF(AND(OR(S33=$D$51),AND(U33=$D$52)),$J$47,IF(AND(OR(S33=$D$55),AND(U33=$D$51)),$J$45,IF(AND(OR(S33=$D$54,S33=$D$53),AND(U33=$D$51)),$J$46,IF(AND(OR(S33=$D$51,S33=$D$52),AND(U33=$D$51)),$J$47,IF(AND(OR(S33=$D$51,S33=$D$52),AND(U33=$D$51)),$J$48,"")))))))))))</f>
        <v>MENOR</v>
      </c>
      <c r="X33" s="95"/>
      <c r="Y33" s="95"/>
      <c r="Z33" s="113"/>
      <c r="AA33" s="113"/>
      <c r="AB33" s="120"/>
      <c r="AC33" s="90"/>
      <c r="AD33" s="116"/>
      <c r="AE33" s="90"/>
      <c r="AF33" s="116"/>
      <c r="AG33" s="121"/>
    </row>
    <row r="34" spans="1:33" x14ac:dyDescent="0.25">
      <c r="T34" s="126">
        <f>IF(S34='[1]EVALUACIÓN DE CONTROLES'!BR128,'[1]EVALUACIÓN DE CONTROLES'!BU128,IF(S34='[1]EVALUACIÓN DE CONTROLES'!BR129,'[1]EVALUACIÓN DE CONTROLES'!BU129,IF(S34='[1]EVALUACIÓN DE CONTROLES'!BR130,'[1]EVALUACIÓN DE CONTROLES'!BU130,IF(S34='[1]EVALUACIÓN DE CONTROLES'!BR131,'[1]EVALUACIÓN DE CONTROLES'!BU131,IF(S34='[1]EVALUACIÓN DE CONTROLES'!BR132,'[1]EVALUACIÓN DE CONTROLES'!BU132)))))</f>
        <v>0</v>
      </c>
    </row>
    <row r="35" spans="1:33" x14ac:dyDescent="0.25">
      <c r="T35" s="79">
        <f>IF(S35='[1]EVALUACIÓN DE CONTROLES'!BR129,'[1]EVALUACIÓN DE CONTROLES'!BU129,IF(S35='[1]EVALUACIÓN DE CONTROLES'!BR130,'[1]EVALUACIÓN DE CONTROLES'!BU130,IF(S35='[1]EVALUACIÓN DE CONTROLES'!BR131,'[1]EVALUACIÓN DE CONTROLES'!BU131,IF(S35='[1]EVALUACIÓN DE CONTROLES'!BR132,'[1]EVALUACIÓN DE CONTROLES'!BU132,IF(S35='[1]EVALUACIÓN DE CONTROLES'!BR133,'[1]EVALUACIÓN DE CONTROLES'!BU133)))))</f>
        <v>0</v>
      </c>
    </row>
    <row r="36" spans="1:33" x14ac:dyDescent="0.25">
      <c r="T36" s="79">
        <f>IF(S36='[1]EVALUACIÓN DE CONTROLES'!BR130,'[1]EVALUACIÓN DE CONTROLES'!BU130,IF(S36='[1]EVALUACIÓN DE CONTROLES'!BR131,'[1]EVALUACIÓN DE CONTROLES'!BU131,IF(S36='[1]EVALUACIÓN DE CONTROLES'!BR132,'[1]EVALUACIÓN DE CONTROLES'!BU132,IF(S36='[1]EVALUACIÓN DE CONTROLES'!BR133,'[1]EVALUACIÓN DE CONTROLES'!BU133,IF(S36='[1]EVALUACIÓN DE CONTROLES'!BR134,'[1]EVALUACIÓN DE CONTROLES'!BU134)))))</f>
        <v>0</v>
      </c>
    </row>
    <row r="37" spans="1:33" hidden="1" x14ac:dyDescent="0.25">
      <c r="B37" s="79"/>
      <c r="C37" s="73"/>
    </row>
    <row r="38" spans="1:33" hidden="1" x14ac:dyDescent="0.25"/>
    <row r="39" spans="1:33" hidden="1" x14ac:dyDescent="0.25"/>
    <row r="40" spans="1:33" hidden="1" x14ac:dyDescent="0.25"/>
    <row r="41" spans="1:33" hidden="1" x14ac:dyDescent="0.25"/>
    <row r="42" spans="1:33" hidden="1" x14ac:dyDescent="0.25"/>
    <row r="43" spans="1:33" ht="12" thickBot="1" x14ac:dyDescent="0.3"/>
    <row r="44" spans="1:33" ht="21.6" thickTop="1" thickBot="1" x14ac:dyDescent="0.3">
      <c r="A44" s="127" t="s">
        <v>125</v>
      </c>
      <c r="B44" s="203" t="s">
        <v>34</v>
      </c>
      <c r="C44" s="128"/>
      <c r="D44" s="129" t="s">
        <v>360</v>
      </c>
      <c r="E44" s="130"/>
      <c r="F44" s="131"/>
      <c r="G44" s="131"/>
      <c r="H44" s="132"/>
      <c r="I44" s="133"/>
      <c r="J44" s="134" t="s">
        <v>361</v>
      </c>
      <c r="K44" s="135"/>
      <c r="L44" s="136"/>
      <c r="M44" s="136"/>
      <c r="N44" s="136"/>
      <c r="O44" s="136"/>
      <c r="P44" s="136"/>
    </row>
    <row r="45" spans="1:33" ht="14.4" thickTop="1" thickBot="1" x14ac:dyDescent="0.3">
      <c r="A45" s="127" t="s">
        <v>126</v>
      </c>
      <c r="B45" s="203"/>
      <c r="C45" s="128"/>
      <c r="D45" s="137" t="s">
        <v>362</v>
      </c>
      <c r="E45" s="138"/>
      <c r="F45" s="139"/>
      <c r="G45" s="140"/>
      <c r="H45" s="141"/>
      <c r="I45" s="142"/>
      <c r="J45" s="143" t="s">
        <v>363</v>
      </c>
      <c r="K45" s="135"/>
      <c r="L45" s="136"/>
      <c r="M45" s="136"/>
      <c r="N45" s="136"/>
      <c r="O45" s="136"/>
      <c r="P45" s="136"/>
    </row>
    <row r="46" spans="1:33" ht="44.25" customHeight="1" thickTop="1" thickBot="1" x14ac:dyDescent="0.3">
      <c r="A46" s="127" t="s">
        <v>127</v>
      </c>
      <c r="B46" s="203"/>
      <c r="C46" s="128"/>
      <c r="D46" s="144" t="s">
        <v>243</v>
      </c>
      <c r="E46" s="138"/>
      <c r="F46" s="139"/>
      <c r="G46" s="139"/>
      <c r="H46" s="141"/>
      <c r="I46" s="142"/>
      <c r="J46" s="145" t="s">
        <v>15</v>
      </c>
      <c r="K46" s="135"/>
      <c r="L46" s="136"/>
      <c r="M46" s="136"/>
      <c r="N46" s="136"/>
      <c r="O46" s="136"/>
      <c r="P46" s="136"/>
    </row>
    <row r="47" spans="1:33" ht="14.4" thickTop="1" thickBot="1" x14ac:dyDescent="0.3">
      <c r="A47" s="127" t="s">
        <v>172</v>
      </c>
      <c r="B47" s="203"/>
      <c r="C47" s="128"/>
      <c r="D47" s="146" t="s">
        <v>201</v>
      </c>
      <c r="E47" s="147"/>
      <c r="F47" s="139"/>
      <c r="G47" s="139"/>
      <c r="H47" s="141"/>
      <c r="I47" s="142"/>
      <c r="J47" s="148" t="s">
        <v>364</v>
      </c>
      <c r="K47" s="135"/>
      <c r="L47" s="136"/>
      <c r="M47" s="136"/>
      <c r="N47" s="136"/>
      <c r="O47" s="136"/>
      <c r="P47" s="136"/>
    </row>
    <row r="48" spans="1:33" ht="40.5" customHeight="1" thickTop="1" thickBot="1" x14ac:dyDescent="0.3">
      <c r="A48" s="127" t="s">
        <v>123</v>
      </c>
      <c r="B48" s="203"/>
      <c r="C48" s="128"/>
      <c r="D48" s="149" t="s">
        <v>190</v>
      </c>
      <c r="E48" s="150"/>
      <c r="F48" s="151"/>
      <c r="G48" s="152"/>
      <c r="H48" s="153"/>
      <c r="I48" s="154"/>
      <c r="J48" s="155" t="s">
        <v>365</v>
      </c>
      <c r="K48" s="135"/>
      <c r="L48" s="136"/>
      <c r="M48" s="136"/>
      <c r="N48" s="136"/>
      <c r="O48" s="136"/>
      <c r="P48" s="136"/>
    </row>
    <row r="49" spans="1:16" ht="27.6" thickTop="1" thickBot="1" x14ac:dyDescent="0.3">
      <c r="A49" s="127" t="s">
        <v>128</v>
      </c>
      <c r="B49" s="156"/>
      <c r="C49" s="156"/>
      <c r="D49" s="157"/>
      <c r="E49" s="158" t="s">
        <v>366</v>
      </c>
      <c r="F49" s="159" t="s">
        <v>32</v>
      </c>
      <c r="G49" s="160" t="s">
        <v>30</v>
      </c>
      <c r="H49" s="161" t="s">
        <v>31</v>
      </c>
      <c r="I49" s="162" t="s">
        <v>82</v>
      </c>
      <c r="J49" s="163"/>
      <c r="K49" s="135"/>
      <c r="L49" s="157"/>
      <c r="M49" s="157"/>
      <c r="N49" s="157"/>
      <c r="O49" s="157"/>
      <c r="P49" s="157"/>
    </row>
    <row r="50" spans="1:16" ht="22.2" thickTop="1" thickBot="1" x14ac:dyDescent="0.3">
      <c r="A50" s="127" t="s">
        <v>129</v>
      </c>
      <c r="B50" s="156"/>
      <c r="C50" s="156"/>
      <c r="D50" s="164"/>
      <c r="E50" s="195" t="s">
        <v>33</v>
      </c>
      <c r="F50" s="195"/>
      <c r="G50" s="195"/>
      <c r="H50" s="195"/>
      <c r="I50" s="195"/>
      <c r="J50" s="195"/>
      <c r="K50" s="195"/>
      <c r="L50" s="195"/>
      <c r="M50" s="164"/>
      <c r="N50" s="164"/>
      <c r="O50" s="164"/>
      <c r="P50" s="164"/>
    </row>
    <row r="51" spans="1:16" ht="15" thickTop="1" thickBot="1" x14ac:dyDescent="0.3">
      <c r="A51" s="127" t="s">
        <v>130</v>
      </c>
      <c r="B51" s="165"/>
      <c r="C51" s="165"/>
      <c r="D51" s="166" t="s">
        <v>40</v>
      </c>
      <c r="E51" s="167" t="s">
        <v>131</v>
      </c>
      <c r="F51" s="136"/>
      <c r="G51" s="136"/>
      <c r="H51" s="163"/>
      <c r="I51" s="136"/>
      <c r="J51" s="163"/>
      <c r="K51" s="135"/>
      <c r="L51" s="136"/>
      <c r="M51" s="136"/>
      <c r="N51" s="136"/>
      <c r="O51" s="136"/>
      <c r="P51" s="136"/>
    </row>
    <row r="52" spans="1:16" ht="15" thickTop="1" thickBot="1" x14ac:dyDescent="0.3">
      <c r="A52" s="127" t="s">
        <v>132</v>
      </c>
      <c r="B52" s="97"/>
      <c r="C52" s="97"/>
      <c r="D52" s="168" t="s">
        <v>41</v>
      </c>
      <c r="E52" s="167" t="s">
        <v>133</v>
      </c>
      <c r="F52" s="169"/>
      <c r="G52" s="169"/>
      <c r="I52" s="169"/>
      <c r="K52" s="135"/>
      <c r="L52" s="169"/>
      <c r="M52" s="169"/>
      <c r="N52" s="169"/>
      <c r="O52" s="169"/>
      <c r="P52" s="169"/>
    </row>
    <row r="53" spans="1:16" ht="15" thickTop="1" thickBot="1" x14ac:dyDescent="0.3">
      <c r="A53" s="169"/>
      <c r="B53" s="97"/>
      <c r="C53" s="97"/>
      <c r="D53" s="170" t="s">
        <v>42</v>
      </c>
      <c r="E53" s="167" t="s">
        <v>134</v>
      </c>
      <c r="F53" s="169"/>
      <c r="G53" s="169"/>
      <c r="I53" s="169"/>
      <c r="K53" s="135"/>
      <c r="L53" s="169"/>
      <c r="M53" s="169"/>
      <c r="N53" s="169"/>
      <c r="O53" s="169"/>
      <c r="P53" s="169"/>
    </row>
    <row r="54" spans="1:16" ht="15" thickTop="1" thickBot="1" x14ac:dyDescent="0.3">
      <c r="A54" s="169"/>
      <c r="B54" s="97"/>
      <c r="C54" s="97"/>
      <c r="D54" s="171" t="s">
        <v>43</v>
      </c>
      <c r="E54" s="167" t="s">
        <v>135</v>
      </c>
      <c r="F54" s="169"/>
      <c r="G54" s="169"/>
      <c r="I54" s="169"/>
      <c r="K54" s="135"/>
      <c r="L54" s="169"/>
      <c r="M54" s="169"/>
      <c r="N54" s="169"/>
      <c r="O54" s="169"/>
      <c r="P54" s="169"/>
    </row>
    <row r="55" spans="1:16" ht="15" thickTop="1" thickBot="1" x14ac:dyDescent="0.3">
      <c r="A55" s="169"/>
      <c r="B55" s="97"/>
      <c r="C55" s="97"/>
      <c r="D55" s="172" t="s">
        <v>44</v>
      </c>
      <c r="E55" s="167" t="s">
        <v>136</v>
      </c>
      <c r="F55" s="169"/>
      <c r="G55" s="169"/>
      <c r="I55" s="169"/>
      <c r="K55" s="135"/>
      <c r="L55" s="169"/>
      <c r="M55" s="169"/>
      <c r="N55" s="169"/>
      <c r="O55" s="169"/>
      <c r="P55" s="169"/>
    </row>
    <row r="56" spans="1:16" ht="12" thickTop="1" x14ac:dyDescent="0.25"/>
    <row r="60" spans="1:16" x14ac:dyDescent="0.25">
      <c r="A60" s="196" t="s">
        <v>7</v>
      </c>
      <c r="B60" s="196"/>
      <c r="C60" s="196"/>
      <c r="D60" s="196"/>
      <c r="E60" s="196"/>
      <c r="F60" s="196"/>
      <c r="G60" s="196"/>
    </row>
    <row r="61" spans="1:16" x14ac:dyDescent="0.25">
      <c r="A61" s="196" t="s">
        <v>8</v>
      </c>
      <c r="B61" s="196"/>
      <c r="C61" s="196"/>
      <c r="D61" s="196"/>
      <c r="E61" s="196"/>
      <c r="F61" s="196"/>
      <c r="G61" s="196"/>
    </row>
  </sheetData>
  <sheetProtection insertHyperlinks="0" sort="0" autoFilter="0" pivotTables="0"/>
  <protectedRanges>
    <protectedRange algorithmName="SHA-512" hashValue="jVwpPh+ouBIevg1GvCkhgFcuEOj5dcA96ftfLb0cW/XlY/DmiC+Xt1+S5utUwgNKZoll8F1hJXT8QP7+8MmdEw==" saltValue="M6KGStSD8/c9gqCbJUvzWA==" spinCount="100000" sqref="W1:W1048576" name="Rango2"/>
    <protectedRange algorithmName="SHA-512" hashValue="hMY4FlkfBwW+wyMUPSUGZ3A5NX3UJ2hK/iJU+hSgxxUtOQ3aaEmU4Q3fG3JPcOKswLH9n/YPpfOiyossL+JPNg==" saltValue="EYHS72643Z62YaYtHgCX5A==" spinCount="100000" sqref="H1:H1048576 J1:K1048576 T1:T1048576 V1:W1048576" name="Rango1"/>
  </protectedRanges>
  <autoFilter ref="A8:AG36" xr:uid="{00000000-0009-0000-0000-000002000000}">
    <filterColumn colId="6" showButton="0"/>
    <filterColumn colId="8" showButton="0"/>
    <filterColumn colId="18" showButton="0"/>
    <filterColumn colId="20" showButton="0"/>
  </autoFilter>
  <mergeCells count="44">
    <mergeCell ref="A1:AA3"/>
    <mergeCell ref="AB1:AG1"/>
    <mergeCell ref="AB2:AG2"/>
    <mergeCell ref="AB3:AG3"/>
    <mergeCell ref="A4:AA4"/>
    <mergeCell ref="AB4:AG5"/>
    <mergeCell ref="A5:AA5"/>
    <mergeCell ref="P7:P8"/>
    <mergeCell ref="A6:F6"/>
    <mergeCell ref="G6:W6"/>
    <mergeCell ref="X6:AA6"/>
    <mergeCell ref="AB6:AG6"/>
    <mergeCell ref="A7:A8"/>
    <mergeCell ref="B7:B8"/>
    <mergeCell ref="C7:C8"/>
    <mergeCell ref="D7:D8"/>
    <mergeCell ref="E7:E8"/>
    <mergeCell ref="F7:F8"/>
    <mergeCell ref="G7:K7"/>
    <mergeCell ref="L7:L8"/>
    <mergeCell ref="M7:M8"/>
    <mergeCell ref="N7:N8"/>
    <mergeCell ref="O7:O8"/>
    <mergeCell ref="R7:R8"/>
    <mergeCell ref="S7:W7"/>
    <mergeCell ref="X7:X8"/>
    <mergeCell ref="Y7:Y8"/>
    <mergeCell ref="Z7:Z8"/>
    <mergeCell ref="E50:L50"/>
    <mergeCell ref="A60:G60"/>
    <mergeCell ref="A61:G61"/>
    <mergeCell ref="AG7:AG8"/>
    <mergeCell ref="G8:H8"/>
    <mergeCell ref="I8:J8"/>
    <mergeCell ref="S8:T8"/>
    <mergeCell ref="U8:V8"/>
    <mergeCell ref="B44:B48"/>
    <mergeCell ref="AA7:AA8"/>
    <mergeCell ref="AB7:AB8"/>
    <mergeCell ref="AC7:AC8"/>
    <mergeCell ref="AD7:AD8"/>
    <mergeCell ref="AE7:AE8"/>
    <mergeCell ref="AF7:AF8"/>
    <mergeCell ref="Q7:Q8"/>
  </mergeCells>
  <conditionalFormatting sqref="J9:J33">
    <cfRule type="expression" priority="10">
      <formula>IF($I9="Menor 40%","40%")</formula>
    </cfRule>
  </conditionalFormatting>
  <conditionalFormatting sqref="V9:V33">
    <cfRule type="expression" dxfId="19" priority="11">
      <formula>$V9="Catastrofico"</formula>
    </cfRule>
    <cfRule type="expression" dxfId="18" priority="12">
      <formula>$V9="Mayor"</formula>
    </cfRule>
    <cfRule type="expression" dxfId="17" priority="13">
      <formula>$V9="Moderado"</formula>
    </cfRule>
    <cfRule type="expression" dxfId="16" priority="14">
      <formula>$V9="Menor"</formula>
    </cfRule>
    <cfRule type="expression" dxfId="15" priority="15">
      <formula>$V9="Insignificante"</formula>
    </cfRule>
  </conditionalFormatting>
  <conditionalFormatting sqref="W9:W33">
    <cfRule type="containsText" dxfId="10" priority="5" operator="containsText" text="Catastrofico$J$44">
      <formula>NOT(ISERROR(SEARCH("Catastrofico$J$44",W9)))</formula>
    </cfRule>
  </conditionalFormatting>
  <pageMargins left="0.23622047244094491" right="0.23622047244094491" top="0.74803149606299213" bottom="0.74803149606299213" header="0.31496062992125984" footer="0.31496062992125984"/>
  <pageSetup scale="21" orientation="landscape" r:id="rId1"/>
  <drawing r:id="rId2"/>
  <legacyDrawing r:id="rId3"/>
  <extLst>
    <ext xmlns:x14="http://schemas.microsoft.com/office/spreadsheetml/2009/9/main" uri="{78C0D931-6437-407d-A8EE-F0AAD7539E65}">
      <x14:conditionalFormattings>
        <x14:conditionalFormatting xmlns:xm="http://schemas.microsoft.com/office/excel/2006/main">
          <x14:cfRule type="containsText" priority="6" operator="containsText" id="{3E635456-976B-4AE6-A501-F81C20EB3BB5}">
            <xm:f>NOT(ISERROR(SEARCH($J$47,K9)))</xm:f>
            <xm:f>$J$47</xm:f>
            <x14:dxf>
              <fill>
                <patternFill>
                  <bgColor rgb="FF00B050"/>
                </patternFill>
              </fill>
            </x14:dxf>
          </x14:cfRule>
          <x14:cfRule type="containsText" priority="7" operator="containsText" id="{D2F6E58D-E8BF-4038-A87C-D135645C5C11}">
            <xm:f>NOT(ISERROR(SEARCH($J$46,K9)))</xm:f>
            <xm:f>$J$46</xm:f>
            <x14:dxf>
              <fill>
                <patternFill>
                  <bgColor rgb="FFFFFF00"/>
                </patternFill>
              </fill>
            </x14:dxf>
          </x14:cfRule>
          <x14:cfRule type="containsText" priority="8" operator="containsText" id="{496441FD-4D70-4EAB-BBFE-58174E938FB6}">
            <xm:f>NOT(ISERROR(SEARCH($J$45,K9)))</xm:f>
            <xm:f>$J$45</xm:f>
            <x14:dxf>
              <fill>
                <patternFill>
                  <bgColor rgb="FFFFC000"/>
                </patternFill>
              </fill>
            </x14:dxf>
          </x14:cfRule>
          <x14:cfRule type="containsText" priority="9" operator="containsText" id="{BAC4E680-3A2B-40E0-BCF2-ED679844C429}">
            <xm:f>NOT(ISERROR(SEARCH($J$44,K9)))</xm:f>
            <xm:f>$J$44</xm:f>
            <x14:dxf>
              <fill>
                <patternFill>
                  <fgColor auto="1"/>
                  <bgColor rgb="FFFF0000"/>
                </patternFill>
              </fill>
            </x14:dxf>
          </x14:cfRule>
          <xm:sqref>K9:K33</xm:sqref>
        </x14:conditionalFormatting>
        <x14:conditionalFormatting xmlns:xm="http://schemas.microsoft.com/office/excel/2006/main">
          <x14:cfRule type="containsText" priority="1" operator="containsText" id="{FC401F35-216F-4549-897E-183130C91034}">
            <xm:f>NOT(ISERROR(SEARCH($J$48,W9)))</xm:f>
            <xm:f>$J$48</xm:f>
            <x14:dxf>
              <fill>
                <patternFill>
                  <bgColor rgb="FF92D050"/>
                </patternFill>
              </fill>
            </x14:dxf>
          </x14:cfRule>
          <x14:cfRule type="containsText" priority="2" operator="containsText" id="{3B1F543F-16F2-4B50-89AC-950D8342F7A4}">
            <xm:f>NOT(ISERROR(SEARCH($J$47,W9)))</xm:f>
            <xm:f>$J$47</xm:f>
            <x14:dxf>
              <fill>
                <patternFill>
                  <bgColor rgb="FF00B050"/>
                </patternFill>
              </fill>
            </x14:dxf>
          </x14:cfRule>
          <x14:cfRule type="containsText" priority="3" operator="containsText" id="{8538D7C9-AF42-4006-A212-52ACD02C03CC}">
            <xm:f>NOT(ISERROR(SEARCH($J$46,W9)))</xm:f>
            <xm:f>$J$46</xm:f>
            <x14:dxf>
              <fill>
                <patternFill>
                  <bgColor rgb="FFFFFF00"/>
                </patternFill>
              </fill>
            </x14:dxf>
          </x14:cfRule>
          <x14:cfRule type="containsText" priority="4" operator="containsText" id="{7AA20FB9-0482-41AD-9D7A-1F28FE0783C7}">
            <xm:f>NOT(ISERROR(SEARCH($J$45,W9)))</xm:f>
            <xm:f>$J$45</xm:f>
            <x14:dxf>
              <fill>
                <patternFill>
                  <bgColor rgb="FFFFC000"/>
                </patternFill>
              </fill>
            </x14:dxf>
          </x14:cfRule>
          <xm:sqref>W9:W33</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P217"/>
  <sheetViews>
    <sheetView topLeftCell="A21" workbookViewId="0">
      <selection activeCell="D42" activeCellId="3" sqref="D38 D39 D40 D42"/>
    </sheetView>
  </sheetViews>
  <sheetFormatPr baseColWidth="10" defaultRowHeight="13.2" x14ac:dyDescent="0.25"/>
  <cols>
    <col min="1" max="1" width="35.77734375" customWidth="1"/>
    <col min="2" max="2" width="22.33203125" style="174" bestFit="1" customWidth="1"/>
    <col min="3" max="3" width="26.109375" customWidth="1"/>
    <col min="4" max="4" width="20.77734375" customWidth="1"/>
  </cols>
  <sheetData>
    <row r="3" spans="1:2" x14ac:dyDescent="0.25">
      <c r="A3" s="173" t="s">
        <v>147</v>
      </c>
      <c r="B3" s="174" t="s">
        <v>166</v>
      </c>
    </row>
    <row r="4" spans="1:2" x14ac:dyDescent="0.25">
      <c r="A4" t="s">
        <v>137</v>
      </c>
      <c r="B4" s="174">
        <v>3</v>
      </c>
    </row>
    <row r="5" spans="1:2" x14ac:dyDescent="0.25">
      <c r="A5" t="s">
        <v>170</v>
      </c>
      <c r="B5" s="174">
        <v>1</v>
      </c>
    </row>
    <row r="6" spans="1:2" x14ac:dyDescent="0.25">
      <c r="A6" t="s">
        <v>138</v>
      </c>
      <c r="B6" s="174">
        <v>5</v>
      </c>
    </row>
    <row r="7" spans="1:2" x14ac:dyDescent="0.25">
      <c r="A7" t="s">
        <v>139</v>
      </c>
      <c r="B7" s="174">
        <v>3</v>
      </c>
    </row>
    <row r="8" spans="1:2" x14ac:dyDescent="0.25">
      <c r="A8" t="s">
        <v>140</v>
      </c>
      <c r="B8" s="174">
        <v>2</v>
      </c>
    </row>
    <row r="9" spans="1:2" x14ac:dyDescent="0.25">
      <c r="A9" t="s">
        <v>142</v>
      </c>
      <c r="B9" s="174">
        <v>5</v>
      </c>
    </row>
    <row r="10" spans="1:2" x14ac:dyDescent="0.25">
      <c r="A10" t="s">
        <v>141</v>
      </c>
      <c r="B10" s="174">
        <v>8</v>
      </c>
    </row>
    <row r="11" spans="1:2" x14ac:dyDescent="0.25">
      <c r="A11" t="s">
        <v>123</v>
      </c>
      <c r="B11" s="174">
        <v>2</v>
      </c>
    </row>
    <row r="12" spans="1:2" x14ac:dyDescent="0.25">
      <c r="A12" t="s">
        <v>143</v>
      </c>
      <c r="B12" s="174">
        <v>4</v>
      </c>
    </row>
    <row r="13" spans="1:2" x14ac:dyDescent="0.25">
      <c r="A13" t="s">
        <v>144</v>
      </c>
      <c r="B13" s="174">
        <v>1</v>
      </c>
    </row>
    <row r="14" spans="1:2" x14ac:dyDescent="0.25">
      <c r="A14" t="s">
        <v>145</v>
      </c>
      <c r="B14" s="174">
        <v>2</v>
      </c>
    </row>
    <row r="15" spans="1:2" x14ac:dyDescent="0.25">
      <c r="A15" t="s">
        <v>146</v>
      </c>
      <c r="B15" s="174">
        <v>2</v>
      </c>
    </row>
    <row r="16" spans="1:2" x14ac:dyDescent="0.25">
      <c r="A16" t="s">
        <v>171</v>
      </c>
      <c r="B16" s="174">
        <v>5</v>
      </c>
    </row>
    <row r="17" spans="1:5" x14ac:dyDescent="0.25">
      <c r="A17" t="s">
        <v>167</v>
      </c>
    </row>
    <row r="18" spans="1:5" x14ac:dyDescent="0.25">
      <c r="A18" t="s">
        <v>148</v>
      </c>
      <c r="B18" s="174">
        <v>43</v>
      </c>
    </row>
    <row r="26" spans="1:5" ht="13.8" thickBot="1" x14ac:dyDescent="0.3"/>
    <row r="27" spans="1:5" ht="13.8" thickBot="1" x14ac:dyDescent="0.3">
      <c r="A27" s="173" t="s">
        <v>147</v>
      </c>
      <c r="B27" t="s">
        <v>368</v>
      </c>
      <c r="D27" s="179" t="s">
        <v>377</v>
      </c>
      <c r="E27" s="180" t="s">
        <v>376</v>
      </c>
    </row>
    <row r="28" spans="1:5" ht="13.8" thickBot="1" x14ac:dyDescent="0.3">
      <c r="B28">
        <v>4</v>
      </c>
      <c r="C28" t="s">
        <v>369</v>
      </c>
      <c r="D28" s="181" t="s">
        <v>47</v>
      </c>
      <c r="E28" s="182">
        <v>14</v>
      </c>
    </row>
    <row r="29" spans="1:5" ht="13.8" thickBot="1" x14ac:dyDescent="0.3">
      <c r="A29" t="s">
        <v>47</v>
      </c>
      <c r="B29">
        <v>14</v>
      </c>
      <c r="D29" s="181" t="s">
        <v>15</v>
      </c>
      <c r="E29" s="182">
        <v>29</v>
      </c>
    </row>
    <row r="30" spans="1:5" ht="13.8" thickBot="1" x14ac:dyDescent="0.3">
      <c r="A30" t="s">
        <v>15</v>
      </c>
      <c r="B30">
        <v>25</v>
      </c>
      <c r="D30" s="183" t="s">
        <v>148</v>
      </c>
      <c r="E30" s="184">
        <v>43</v>
      </c>
    </row>
    <row r="31" spans="1:5" x14ac:dyDescent="0.25">
      <c r="A31" t="s">
        <v>148</v>
      </c>
      <c r="B31">
        <v>43</v>
      </c>
    </row>
    <row r="32" spans="1:5" x14ac:dyDescent="0.25">
      <c r="B32"/>
    </row>
    <row r="33" spans="1:4" x14ac:dyDescent="0.25">
      <c r="B33"/>
    </row>
    <row r="34" spans="1:4" x14ac:dyDescent="0.25">
      <c r="B34"/>
    </row>
    <row r="35" spans="1:4" x14ac:dyDescent="0.25">
      <c r="B35"/>
    </row>
    <row r="36" spans="1:4" x14ac:dyDescent="0.25">
      <c r="B36"/>
    </row>
    <row r="37" spans="1:4" x14ac:dyDescent="0.25">
      <c r="A37" s="173" t="s">
        <v>147</v>
      </c>
      <c r="B37" s="174" t="s">
        <v>168</v>
      </c>
      <c r="C37" s="175" t="s">
        <v>370</v>
      </c>
      <c r="D37" s="176" t="s">
        <v>376</v>
      </c>
    </row>
    <row r="38" spans="1:4" x14ac:dyDescent="0.25">
      <c r="A38" t="s">
        <v>155</v>
      </c>
      <c r="B38" s="174">
        <v>2</v>
      </c>
      <c r="C38" s="66" t="s">
        <v>371</v>
      </c>
      <c r="D38" s="68">
        <v>2</v>
      </c>
    </row>
    <row r="39" spans="1:4" x14ac:dyDescent="0.25">
      <c r="A39" t="s">
        <v>149</v>
      </c>
      <c r="B39" s="174">
        <v>32</v>
      </c>
      <c r="C39" s="66" t="s">
        <v>373</v>
      </c>
      <c r="D39" s="68">
        <v>6</v>
      </c>
    </row>
    <row r="40" spans="1:4" x14ac:dyDescent="0.25">
      <c r="A40" t="s">
        <v>152</v>
      </c>
      <c r="B40" s="174">
        <v>5</v>
      </c>
      <c r="C40" s="66" t="s">
        <v>372</v>
      </c>
      <c r="D40" s="68">
        <v>5</v>
      </c>
    </row>
    <row r="41" spans="1:4" x14ac:dyDescent="0.25">
      <c r="A41" t="s">
        <v>153</v>
      </c>
      <c r="B41" s="174">
        <v>2</v>
      </c>
      <c r="C41" s="66" t="s">
        <v>374</v>
      </c>
      <c r="D41" s="68">
        <v>18</v>
      </c>
    </row>
    <row r="42" spans="1:4" x14ac:dyDescent="0.25">
      <c r="A42" t="s">
        <v>154</v>
      </c>
      <c r="B42" s="174">
        <v>2</v>
      </c>
      <c r="C42" s="66" t="s">
        <v>375</v>
      </c>
      <c r="D42" s="68">
        <v>30</v>
      </c>
    </row>
    <row r="43" spans="1:4" x14ac:dyDescent="0.25">
      <c r="A43" t="s">
        <v>167</v>
      </c>
      <c r="C43" s="177" t="s">
        <v>376</v>
      </c>
      <c r="D43" s="178">
        <f>SUM(D38:D42)</f>
        <v>61</v>
      </c>
    </row>
    <row r="44" spans="1:4" x14ac:dyDescent="0.25">
      <c r="A44" t="s">
        <v>148</v>
      </c>
      <c r="B44" s="174">
        <v>43</v>
      </c>
    </row>
    <row r="45" spans="1:4" x14ac:dyDescent="0.25">
      <c r="B45"/>
    </row>
    <row r="46" spans="1:4" x14ac:dyDescent="0.25">
      <c r="B46"/>
    </row>
    <row r="47" spans="1:4" x14ac:dyDescent="0.25">
      <c r="B47"/>
    </row>
    <row r="48" spans="1:4" x14ac:dyDescent="0.25">
      <c r="B48"/>
    </row>
    <row r="49" spans="1:16" x14ac:dyDescent="0.25">
      <c r="B49"/>
    </row>
    <row r="50" spans="1:16" x14ac:dyDescent="0.25">
      <c r="A50" s="260" t="s">
        <v>378</v>
      </c>
      <c r="B50" s="260"/>
      <c r="C50" s="260"/>
      <c r="D50" s="260"/>
      <c r="E50" s="260"/>
      <c r="F50" s="260"/>
      <c r="G50" s="260"/>
      <c r="H50" s="260"/>
      <c r="I50" s="260"/>
      <c r="J50" s="260"/>
      <c r="K50" s="260"/>
      <c r="L50" s="260"/>
      <c r="M50" s="260"/>
      <c r="N50" s="260"/>
      <c r="O50" s="260"/>
      <c r="P50" s="260"/>
    </row>
    <row r="51" spans="1:16" x14ac:dyDescent="0.25">
      <c r="A51" s="260"/>
      <c r="B51" s="260"/>
      <c r="C51" s="260"/>
      <c r="D51" s="260"/>
      <c r="E51" s="260"/>
      <c r="F51" s="260"/>
      <c r="G51" s="260"/>
      <c r="H51" s="260"/>
      <c r="I51" s="260"/>
      <c r="J51" s="260"/>
      <c r="K51" s="260"/>
      <c r="L51" s="260"/>
      <c r="M51" s="260"/>
      <c r="N51" s="260"/>
      <c r="O51" s="260"/>
      <c r="P51" s="260"/>
    </row>
    <row r="52" spans="1:16" x14ac:dyDescent="0.25">
      <c r="B52"/>
    </row>
    <row r="53" spans="1:16" x14ac:dyDescent="0.25">
      <c r="B53"/>
    </row>
    <row r="54" spans="1:16" x14ac:dyDescent="0.25">
      <c r="B54"/>
    </row>
    <row r="60" spans="1:16" x14ac:dyDescent="0.25">
      <c r="A60" s="173" t="s">
        <v>147</v>
      </c>
      <c r="B60" t="s">
        <v>166</v>
      </c>
    </row>
    <row r="61" spans="1:16" x14ac:dyDescent="0.25">
      <c r="A61" t="s">
        <v>170</v>
      </c>
      <c r="B61">
        <v>1</v>
      </c>
    </row>
    <row r="62" spans="1:16" x14ac:dyDescent="0.25">
      <c r="A62" t="s">
        <v>138</v>
      </c>
      <c r="B62">
        <v>1</v>
      </c>
    </row>
    <row r="63" spans="1:16" x14ac:dyDescent="0.25">
      <c r="A63" t="s">
        <v>139</v>
      </c>
      <c r="B63">
        <v>4</v>
      </c>
    </row>
    <row r="64" spans="1:16" x14ac:dyDescent="0.25">
      <c r="A64" t="s">
        <v>140</v>
      </c>
      <c r="B64">
        <v>1</v>
      </c>
    </row>
    <row r="65" spans="1:2" x14ac:dyDescent="0.25">
      <c r="A65" t="s">
        <v>141</v>
      </c>
      <c r="B65">
        <v>3</v>
      </c>
    </row>
    <row r="66" spans="1:2" x14ac:dyDescent="0.25">
      <c r="A66" t="s">
        <v>123</v>
      </c>
      <c r="B66">
        <v>1</v>
      </c>
    </row>
    <row r="67" spans="1:2" x14ac:dyDescent="0.25">
      <c r="A67" t="s">
        <v>143</v>
      </c>
      <c r="B67">
        <v>1</v>
      </c>
    </row>
    <row r="68" spans="1:2" x14ac:dyDescent="0.25">
      <c r="A68" t="s">
        <v>144</v>
      </c>
      <c r="B68">
        <v>1</v>
      </c>
    </row>
    <row r="69" spans="1:2" x14ac:dyDescent="0.25">
      <c r="A69" t="s">
        <v>145</v>
      </c>
      <c r="B69">
        <v>2</v>
      </c>
    </row>
    <row r="70" spans="1:2" x14ac:dyDescent="0.25">
      <c r="A70" t="s">
        <v>162</v>
      </c>
      <c r="B70">
        <v>1</v>
      </c>
    </row>
    <row r="71" spans="1:2" x14ac:dyDescent="0.25">
      <c r="A71" t="s">
        <v>171</v>
      </c>
      <c r="B71">
        <v>2</v>
      </c>
    </row>
    <row r="72" spans="1:2" hidden="1" x14ac:dyDescent="0.25">
      <c r="A72" t="s">
        <v>167</v>
      </c>
      <c r="B72"/>
    </row>
    <row r="73" spans="1:2" x14ac:dyDescent="0.25">
      <c r="A73" t="s">
        <v>148</v>
      </c>
      <c r="B73">
        <v>18</v>
      </c>
    </row>
    <row r="74" spans="1:2" x14ac:dyDescent="0.25">
      <c r="B74"/>
    </row>
    <row r="75" spans="1:2" x14ac:dyDescent="0.25">
      <c r="B75"/>
    </row>
    <row r="76" spans="1:2" x14ac:dyDescent="0.25">
      <c r="B76"/>
    </row>
    <row r="77" spans="1:2" x14ac:dyDescent="0.25">
      <c r="B77"/>
    </row>
    <row r="82" spans="1:2" x14ac:dyDescent="0.25">
      <c r="A82" s="173" t="s">
        <v>147</v>
      </c>
      <c r="B82" t="s">
        <v>379</v>
      </c>
    </row>
    <row r="83" spans="1:2" x14ac:dyDescent="0.25">
      <c r="A83" t="s">
        <v>159</v>
      </c>
      <c r="B83">
        <v>1</v>
      </c>
    </row>
    <row r="84" spans="1:2" x14ac:dyDescent="0.25">
      <c r="A84" t="s">
        <v>204</v>
      </c>
      <c r="B84">
        <v>2</v>
      </c>
    </row>
    <row r="85" spans="1:2" x14ac:dyDescent="0.25">
      <c r="A85" t="s">
        <v>357</v>
      </c>
      <c r="B85">
        <v>1</v>
      </c>
    </row>
    <row r="86" spans="1:2" x14ac:dyDescent="0.25">
      <c r="A86" t="s">
        <v>156</v>
      </c>
      <c r="B86">
        <v>1</v>
      </c>
    </row>
    <row r="87" spans="1:2" x14ac:dyDescent="0.25">
      <c r="A87" t="s">
        <v>234</v>
      </c>
      <c r="B87">
        <v>1</v>
      </c>
    </row>
    <row r="88" spans="1:2" x14ac:dyDescent="0.25">
      <c r="A88" t="s">
        <v>160</v>
      </c>
      <c r="B88">
        <v>1</v>
      </c>
    </row>
    <row r="89" spans="1:2" x14ac:dyDescent="0.25">
      <c r="A89" t="s">
        <v>314</v>
      </c>
      <c r="B89">
        <v>1</v>
      </c>
    </row>
    <row r="90" spans="1:2" x14ac:dyDescent="0.25">
      <c r="A90" t="s">
        <v>294</v>
      </c>
      <c r="B90">
        <v>1</v>
      </c>
    </row>
    <row r="91" spans="1:2" x14ac:dyDescent="0.25">
      <c r="A91" t="s">
        <v>163</v>
      </c>
      <c r="B91">
        <v>4</v>
      </c>
    </row>
    <row r="92" spans="1:2" x14ac:dyDescent="0.25">
      <c r="A92" t="s">
        <v>157</v>
      </c>
      <c r="B92">
        <v>1</v>
      </c>
    </row>
    <row r="93" spans="1:2" x14ac:dyDescent="0.25">
      <c r="A93" t="s">
        <v>262</v>
      </c>
      <c r="B93">
        <v>1</v>
      </c>
    </row>
    <row r="94" spans="1:2" x14ac:dyDescent="0.25">
      <c r="A94" t="s">
        <v>273</v>
      </c>
      <c r="B94">
        <v>1</v>
      </c>
    </row>
    <row r="95" spans="1:2" x14ac:dyDescent="0.25">
      <c r="A95" t="s">
        <v>245</v>
      </c>
      <c r="B95">
        <v>1</v>
      </c>
    </row>
    <row r="96" spans="1:2" x14ac:dyDescent="0.25">
      <c r="A96" t="s">
        <v>123</v>
      </c>
      <c r="B96">
        <v>1</v>
      </c>
    </row>
    <row r="97" spans="1:2" hidden="1" x14ac:dyDescent="0.25">
      <c r="A97" t="s">
        <v>167</v>
      </c>
      <c r="B97"/>
    </row>
    <row r="98" spans="1:2" x14ac:dyDescent="0.25">
      <c r="A98" t="s">
        <v>148</v>
      </c>
      <c r="B98">
        <v>18</v>
      </c>
    </row>
    <row r="99" spans="1:2" x14ac:dyDescent="0.25">
      <c r="B99"/>
    </row>
    <row r="111" spans="1:2" x14ac:dyDescent="0.25">
      <c r="A111" s="185" t="s">
        <v>380</v>
      </c>
    </row>
    <row r="114" spans="1:3" x14ac:dyDescent="0.25">
      <c r="A114" s="191" t="s">
        <v>381</v>
      </c>
      <c r="B114" s="191" t="s">
        <v>382</v>
      </c>
      <c r="C114" s="191" t="s">
        <v>384</v>
      </c>
    </row>
    <row r="115" spans="1:3" x14ac:dyDescent="0.25">
      <c r="A115" s="186" t="s">
        <v>16</v>
      </c>
      <c r="B115" s="187">
        <v>0</v>
      </c>
      <c r="C115" s="187">
        <v>0</v>
      </c>
    </row>
    <row r="116" spans="1:3" x14ac:dyDescent="0.25">
      <c r="A116" s="141" t="s">
        <v>48</v>
      </c>
      <c r="B116" s="187">
        <v>0</v>
      </c>
      <c r="C116" s="187">
        <v>0</v>
      </c>
    </row>
    <row r="117" spans="1:3" x14ac:dyDescent="0.25">
      <c r="A117" s="188" t="s">
        <v>15</v>
      </c>
      <c r="B117" s="187">
        <v>1</v>
      </c>
      <c r="C117" s="190">
        <f>B117*100%/2</f>
        <v>0.5</v>
      </c>
    </row>
    <row r="118" spans="1:3" x14ac:dyDescent="0.25">
      <c r="A118" s="189" t="s">
        <v>47</v>
      </c>
      <c r="B118" s="187">
        <v>1</v>
      </c>
      <c r="C118" s="190">
        <f>B118*100%/2</f>
        <v>0.5</v>
      </c>
    </row>
    <row r="119" spans="1:3" x14ac:dyDescent="0.25">
      <c r="A119" s="191" t="s">
        <v>383</v>
      </c>
      <c r="B119" s="191">
        <v>2</v>
      </c>
      <c r="C119" s="192">
        <v>1</v>
      </c>
    </row>
    <row r="123" spans="1:3" x14ac:dyDescent="0.25">
      <c r="A123" s="191" t="s">
        <v>383</v>
      </c>
      <c r="B123" s="191" t="s">
        <v>382</v>
      </c>
    </row>
    <row r="124" spans="1:3" x14ac:dyDescent="0.25">
      <c r="A124" s="193" t="s">
        <v>385</v>
      </c>
      <c r="B124" s="65">
        <v>2</v>
      </c>
    </row>
    <row r="125" spans="1:3" x14ac:dyDescent="0.25">
      <c r="A125" s="194" t="s">
        <v>386</v>
      </c>
      <c r="B125" s="65">
        <v>0</v>
      </c>
    </row>
    <row r="126" spans="1:3" x14ac:dyDescent="0.25">
      <c r="A126" s="191" t="s">
        <v>387</v>
      </c>
      <c r="B126" s="192">
        <v>1</v>
      </c>
    </row>
    <row r="140" spans="1:3" x14ac:dyDescent="0.25">
      <c r="A140" s="185" t="s">
        <v>388</v>
      </c>
    </row>
    <row r="143" spans="1:3" x14ac:dyDescent="0.25">
      <c r="A143" s="191" t="s">
        <v>381</v>
      </c>
      <c r="B143" s="191" t="s">
        <v>382</v>
      </c>
      <c r="C143" s="191" t="s">
        <v>384</v>
      </c>
    </row>
    <row r="144" spans="1:3" x14ac:dyDescent="0.25">
      <c r="A144" s="186" t="s">
        <v>16</v>
      </c>
      <c r="B144" s="187">
        <v>0</v>
      </c>
      <c r="C144" s="187">
        <v>0</v>
      </c>
    </row>
    <row r="145" spans="1:3" x14ac:dyDescent="0.25">
      <c r="A145" s="141" t="s">
        <v>48</v>
      </c>
      <c r="B145" s="187">
        <v>0</v>
      </c>
      <c r="C145" s="187">
        <v>0</v>
      </c>
    </row>
    <row r="146" spans="1:3" x14ac:dyDescent="0.25">
      <c r="A146" s="188" t="s">
        <v>15</v>
      </c>
      <c r="B146" s="187">
        <v>2</v>
      </c>
      <c r="C146" s="190">
        <f>B146*100%/6</f>
        <v>0.33333333333333331</v>
      </c>
    </row>
    <row r="147" spans="1:3" x14ac:dyDescent="0.25">
      <c r="A147" s="189" t="s">
        <v>47</v>
      </c>
      <c r="B147" s="187">
        <v>4</v>
      </c>
      <c r="C147" s="190">
        <f>B147*100%/6</f>
        <v>0.66666666666666663</v>
      </c>
    </row>
    <row r="148" spans="1:3" x14ac:dyDescent="0.25">
      <c r="A148" s="191" t="s">
        <v>383</v>
      </c>
      <c r="B148" s="191">
        <v>6</v>
      </c>
      <c r="C148" s="192">
        <v>1</v>
      </c>
    </row>
    <row r="152" spans="1:3" x14ac:dyDescent="0.25">
      <c r="A152" s="191" t="s">
        <v>383</v>
      </c>
      <c r="B152" s="191" t="s">
        <v>382</v>
      </c>
    </row>
    <row r="153" spans="1:3" x14ac:dyDescent="0.25">
      <c r="A153" s="193" t="s">
        <v>385</v>
      </c>
      <c r="B153" s="65">
        <v>6</v>
      </c>
    </row>
    <row r="154" spans="1:3" x14ac:dyDescent="0.25">
      <c r="A154" s="194" t="s">
        <v>386</v>
      </c>
      <c r="B154" s="65">
        <v>0</v>
      </c>
    </row>
    <row r="155" spans="1:3" x14ac:dyDescent="0.25">
      <c r="A155" s="191" t="s">
        <v>387</v>
      </c>
      <c r="B155" s="192">
        <v>1</v>
      </c>
    </row>
    <row r="170" spans="1:3" x14ac:dyDescent="0.25">
      <c r="A170" s="185" t="s">
        <v>389</v>
      </c>
    </row>
    <row r="173" spans="1:3" x14ac:dyDescent="0.25">
      <c r="A173" s="191" t="s">
        <v>381</v>
      </c>
      <c r="B173" s="191" t="s">
        <v>382</v>
      </c>
      <c r="C173" s="191" t="s">
        <v>384</v>
      </c>
    </row>
    <row r="174" spans="1:3" x14ac:dyDescent="0.25">
      <c r="A174" s="186" t="s">
        <v>16</v>
      </c>
      <c r="B174" s="187">
        <v>0</v>
      </c>
      <c r="C174" s="187">
        <v>0</v>
      </c>
    </row>
    <row r="175" spans="1:3" x14ac:dyDescent="0.25">
      <c r="A175" s="141" t="s">
        <v>48</v>
      </c>
      <c r="B175" s="187">
        <v>0</v>
      </c>
      <c r="C175" s="187">
        <v>0</v>
      </c>
    </row>
    <row r="176" spans="1:3" x14ac:dyDescent="0.25">
      <c r="A176" s="188" t="s">
        <v>15</v>
      </c>
      <c r="B176" s="187">
        <v>6</v>
      </c>
      <c r="C176" s="190">
        <f>B176*100%/8</f>
        <v>0.75</v>
      </c>
    </row>
    <row r="177" spans="1:3" x14ac:dyDescent="0.25">
      <c r="A177" s="189" t="s">
        <v>47</v>
      </c>
      <c r="B177" s="187">
        <v>2</v>
      </c>
      <c r="C177" s="190">
        <f>B177*100%/8</f>
        <v>0.25</v>
      </c>
    </row>
    <row r="178" spans="1:3" x14ac:dyDescent="0.25">
      <c r="A178" s="191" t="s">
        <v>383</v>
      </c>
      <c r="B178" s="191">
        <v>8</v>
      </c>
      <c r="C178" s="192">
        <v>1</v>
      </c>
    </row>
    <row r="181" spans="1:3" x14ac:dyDescent="0.25">
      <c r="A181" s="191" t="s">
        <v>383</v>
      </c>
      <c r="B181" s="191" t="s">
        <v>382</v>
      </c>
    </row>
    <row r="182" spans="1:3" x14ac:dyDescent="0.25">
      <c r="A182" s="193" t="s">
        <v>385</v>
      </c>
      <c r="B182" s="65">
        <v>8</v>
      </c>
    </row>
    <row r="183" spans="1:3" x14ac:dyDescent="0.25">
      <c r="A183" s="194" t="s">
        <v>386</v>
      </c>
      <c r="B183" s="65">
        <v>0</v>
      </c>
    </row>
    <row r="184" spans="1:3" x14ac:dyDescent="0.25">
      <c r="A184" s="191" t="s">
        <v>387</v>
      </c>
      <c r="B184" s="192">
        <v>1</v>
      </c>
    </row>
    <row r="201" spans="1:3" x14ac:dyDescent="0.25">
      <c r="A201" t="s">
        <v>374</v>
      </c>
    </row>
    <row r="204" spans="1:3" x14ac:dyDescent="0.25">
      <c r="A204" s="191" t="s">
        <v>381</v>
      </c>
      <c r="B204" s="191" t="s">
        <v>382</v>
      </c>
      <c r="C204" s="191" t="s">
        <v>384</v>
      </c>
    </row>
    <row r="205" spans="1:3" x14ac:dyDescent="0.25">
      <c r="A205" s="186" t="s">
        <v>361</v>
      </c>
      <c r="B205" s="187">
        <v>0</v>
      </c>
      <c r="C205" s="187">
        <v>0</v>
      </c>
    </row>
    <row r="206" spans="1:3" x14ac:dyDescent="0.25">
      <c r="A206" s="141" t="s">
        <v>363</v>
      </c>
      <c r="B206" s="187">
        <v>5</v>
      </c>
      <c r="C206" s="190">
        <f>B206*100%/18</f>
        <v>0.27777777777777779</v>
      </c>
    </row>
    <row r="207" spans="1:3" x14ac:dyDescent="0.25">
      <c r="A207" s="188" t="s">
        <v>15</v>
      </c>
      <c r="B207" s="187">
        <v>12</v>
      </c>
      <c r="C207" s="190">
        <f>B207*100%/18</f>
        <v>0.66666666666666663</v>
      </c>
    </row>
    <row r="208" spans="1:3" x14ac:dyDescent="0.25">
      <c r="A208" s="189" t="s">
        <v>364</v>
      </c>
      <c r="B208" s="187">
        <v>1</v>
      </c>
      <c r="C208" s="190">
        <f>B208*100%/18</f>
        <v>5.5555555555555552E-2</v>
      </c>
    </row>
    <row r="209" spans="1:3" x14ac:dyDescent="0.25">
      <c r="A209" s="191" t="s">
        <v>383</v>
      </c>
      <c r="B209" s="191">
        <v>18</v>
      </c>
      <c r="C209" s="192">
        <v>1</v>
      </c>
    </row>
    <row r="214" spans="1:3" x14ac:dyDescent="0.25">
      <c r="A214" s="191" t="s">
        <v>383</v>
      </c>
      <c r="B214" s="191" t="s">
        <v>382</v>
      </c>
    </row>
    <row r="215" spans="1:3" x14ac:dyDescent="0.25">
      <c r="A215" s="193" t="s">
        <v>385</v>
      </c>
      <c r="B215" s="65">
        <v>18</v>
      </c>
    </row>
    <row r="216" spans="1:3" x14ac:dyDescent="0.25">
      <c r="A216" s="194" t="s">
        <v>386</v>
      </c>
      <c r="B216" s="65">
        <v>0</v>
      </c>
    </row>
    <row r="217" spans="1:3" x14ac:dyDescent="0.25">
      <c r="A217" s="191" t="s">
        <v>387</v>
      </c>
      <c r="B217" s="192">
        <v>1</v>
      </c>
    </row>
  </sheetData>
  <mergeCells count="1">
    <mergeCell ref="A50:P51"/>
  </mergeCells>
  <pageMargins left="0.7" right="0.7" top="0.75" bottom="0.75" header="0.3" footer="0.3"/>
  <drawing r:id="rId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2"/>
  <dimension ref="A1:CF235"/>
  <sheetViews>
    <sheetView zoomScaleNormal="100" workbookViewId="0">
      <selection activeCell="J9" sqref="J9"/>
    </sheetView>
  </sheetViews>
  <sheetFormatPr baseColWidth="10" defaultColWidth="12" defaultRowHeight="15.6" x14ac:dyDescent="0.25"/>
  <cols>
    <col min="1" max="1" width="17" style="40" customWidth="1"/>
    <col min="2" max="2" width="24.6640625" style="40" customWidth="1"/>
    <col min="3" max="3" width="19.44140625" style="40" customWidth="1"/>
    <col min="4" max="4" width="18.109375" style="40" customWidth="1"/>
    <col min="5" max="6" width="12" style="40"/>
    <col min="7" max="7" width="28" style="40" customWidth="1"/>
    <col min="8" max="8" width="16.6640625" style="40" customWidth="1"/>
    <col min="9" max="9" width="15.33203125" style="40" customWidth="1"/>
    <col min="10" max="10" width="12" style="40"/>
    <col min="11" max="11" width="18" style="40" customWidth="1"/>
    <col min="12" max="12" width="25.6640625" style="40" customWidth="1"/>
    <col min="13" max="13" width="13.6640625" style="40" customWidth="1"/>
    <col min="14" max="14" width="15.33203125" style="40" customWidth="1"/>
    <col min="15" max="16" width="12" style="40"/>
    <col min="17" max="17" width="28.77734375" style="40" customWidth="1"/>
    <col min="18" max="18" width="14.6640625" style="40" customWidth="1"/>
    <col min="19" max="19" width="17.109375" style="40" customWidth="1"/>
    <col min="20" max="20" width="12" style="40"/>
    <col min="21" max="21" width="19.44140625" style="40" customWidth="1"/>
    <col min="22" max="22" width="26" style="40" customWidth="1"/>
    <col min="23" max="23" width="13.44140625" style="40" customWidth="1"/>
    <col min="24" max="24" width="15.33203125" style="40" customWidth="1"/>
    <col min="25" max="25" width="12" style="40"/>
    <col min="26" max="26" width="21.6640625" style="40" customWidth="1"/>
    <col min="27" max="27" width="21.33203125" style="40" customWidth="1"/>
    <col min="28" max="29" width="14" style="40" customWidth="1"/>
    <col min="30" max="30" width="12" style="40"/>
    <col min="31" max="31" width="15.6640625" style="40" customWidth="1"/>
    <col min="32" max="32" width="26.44140625" style="40" customWidth="1"/>
    <col min="33" max="33" width="13.44140625" style="40" customWidth="1"/>
    <col min="34" max="34" width="19" style="40" customWidth="1"/>
    <col min="35" max="35" width="12" style="40"/>
    <col min="36" max="36" width="18" style="40" customWidth="1"/>
    <col min="37" max="37" width="26.33203125" style="40" customWidth="1"/>
    <col min="38" max="38" width="17.44140625" style="40" customWidth="1"/>
    <col min="39" max="39" width="18.109375" style="40" customWidth="1"/>
    <col min="40" max="40" width="12" style="40"/>
    <col min="41" max="41" width="16.44140625" style="40" customWidth="1"/>
    <col min="42" max="42" width="28" style="40" customWidth="1"/>
    <col min="43" max="43" width="27.6640625" style="40" customWidth="1"/>
    <col min="44" max="44" width="14.77734375" style="40" customWidth="1"/>
    <col min="45" max="45" width="12" style="40"/>
    <col min="46" max="46" width="19.77734375" style="40" customWidth="1"/>
    <col min="47" max="47" width="23.6640625" style="40" customWidth="1"/>
    <col min="48" max="48" width="19.109375" style="40" customWidth="1"/>
    <col min="49" max="50" width="12" style="40"/>
    <col min="51" max="51" width="18.77734375" style="40" customWidth="1"/>
    <col min="52" max="52" width="26" style="40" customWidth="1"/>
    <col min="53" max="53" width="21.109375" style="40" customWidth="1"/>
    <col min="54" max="54" width="16.109375" style="40" customWidth="1"/>
    <col min="55" max="55" width="12" style="40"/>
    <col min="56" max="56" width="18" style="40" customWidth="1"/>
    <col min="57" max="57" width="23.77734375" style="40" customWidth="1"/>
    <col min="58" max="58" width="16.6640625" style="40" customWidth="1"/>
    <col min="59" max="59" width="16.77734375" style="40" customWidth="1"/>
    <col min="60" max="60" width="12" style="40"/>
    <col min="61" max="61" width="19.44140625" style="40" customWidth="1"/>
    <col min="62" max="62" width="23.77734375" style="40" customWidth="1"/>
    <col min="63" max="63" width="14" style="40" customWidth="1"/>
    <col min="64" max="64" width="16.109375" style="40" customWidth="1"/>
    <col min="65" max="65" width="12" style="40"/>
    <col min="66" max="66" width="16.109375" style="40" customWidth="1"/>
    <col min="67" max="67" width="25.109375" style="40" bestFit="1" customWidth="1"/>
    <col min="68" max="68" width="15.6640625" style="40" customWidth="1"/>
    <col min="69" max="69" width="65.44140625" style="40" customWidth="1"/>
    <col min="70" max="70" width="12" style="40"/>
    <col min="71" max="71" width="18.77734375" style="40" customWidth="1"/>
    <col min="72" max="72" width="25.44140625" style="40" customWidth="1"/>
    <col min="73" max="73" width="12" style="40"/>
    <col min="74" max="74" width="15.33203125" style="40" customWidth="1"/>
    <col min="75" max="75" width="12" style="40"/>
    <col min="76" max="76" width="19" style="40" customWidth="1"/>
    <col min="77" max="77" width="24.109375" style="40" customWidth="1"/>
    <col min="78" max="78" width="16.44140625" style="40" customWidth="1"/>
    <col min="79" max="79" width="15.44140625" style="40" customWidth="1"/>
    <col min="80" max="81" width="12" style="40"/>
    <col min="82" max="82" width="25.6640625" style="40" customWidth="1"/>
    <col min="83" max="83" width="15.33203125" style="40" customWidth="1"/>
    <col min="84" max="84" width="21.44140625" style="40" customWidth="1"/>
    <col min="85" max="16384" width="12" style="40"/>
  </cols>
  <sheetData>
    <row r="1" spans="1:84" s="36" customFormat="1" ht="22.8" x14ac:dyDescent="0.25">
      <c r="A1" s="264" t="s">
        <v>176</v>
      </c>
      <c r="B1" s="265"/>
      <c r="C1" s="265"/>
      <c r="D1" s="265"/>
      <c r="E1" s="265"/>
      <c r="F1" s="265"/>
      <c r="G1" s="265"/>
      <c r="H1" s="265"/>
      <c r="I1" s="265"/>
      <c r="J1" s="265"/>
      <c r="K1" s="265"/>
      <c r="L1" s="265"/>
      <c r="M1" s="265"/>
      <c r="N1" s="265"/>
      <c r="O1" s="265"/>
      <c r="P1" s="265"/>
      <c r="Q1" s="265"/>
      <c r="R1" s="265"/>
      <c r="S1" s="265"/>
      <c r="T1" s="265"/>
      <c r="U1" s="265"/>
      <c r="V1" s="265"/>
      <c r="W1" s="35"/>
      <c r="X1" s="266"/>
      <c r="Y1" s="266"/>
      <c r="Z1" s="267"/>
      <c r="AA1" s="35"/>
    </row>
    <row r="2" spans="1:84" s="38" customFormat="1" ht="22.8" x14ac:dyDescent="0.25">
      <c r="A2" s="268" t="s">
        <v>10</v>
      </c>
      <c r="B2" s="269"/>
      <c r="C2" s="269"/>
      <c r="D2" s="269"/>
      <c r="E2" s="269"/>
      <c r="F2" s="269"/>
      <c r="G2" s="269"/>
      <c r="H2" s="269"/>
      <c r="I2" s="269"/>
      <c r="J2" s="269"/>
      <c r="K2" s="269"/>
      <c r="L2" s="269"/>
      <c r="M2" s="269"/>
      <c r="N2" s="269"/>
      <c r="O2" s="269"/>
      <c r="P2" s="269"/>
      <c r="Q2" s="269"/>
      <c r="R2" s="269"/>
      <c r="S2" s="269"/>
      <c r="T2" s="269"/>
      <c r="U2" s="269"/>
      <c r="V2" s="269"/>
      <c r="W2" s="37"/>
      <c r="X2" s="266"/>
      <c r="Y2" s="266"/>
      <c r="Z2" s="267"/>
      <c r="AA2" s="35"/>
    </row>
    <row r="3" spans="1:84" s="38" customFormat="1" ht="22.8" x14ac:dyDescent="0.25">
      <c r="A3" s="268" t="s">
        <v>177</v>
      </c>
      <c r="B3" s="269"/>
      <c r="C3" s="269"/>
      <c r="D3" s="269"/>
      <c r="E3" s="269"/>
      <c r="F3" s="269"/>
      <c r="G3" s="269"/>
      <c r="H3" s="269"/>
      <c r="I3" s="269"/>
      <c r="J3" s="269"/>
      <c r="K3" s="269"/>
      <c r="L3" s="269"/>
      <c r="M3" s="269"/>
      <c r="N3" s="269"/>
      <c r="O3" s="269"/>
      <c r="P3" s="269"/>
      <c r="Q3" s="269"/>
      <c r="R3" s="269"/>
      <c r="S3" s="269"/>
      <c r="T3" s="269"/>
      <c r="U3" s="269"/>
      <c r="V3" s="269"/>
      <c r="W3" s="37"/>
      <c r="X3" s="266"/>
      <c r="Y3" s="266"/>
      <c r="Z3" s="267"/>
      <c r="AA3" s="35"/>
    </row>
    <row r="5" spans="1:84" ht="21" x14ac:dyDescent="0.25">
      <c r="A5" s="270" t="s">
        <v>86</v>
      </c>
      <c r="B5" s="270"/>
      <c r="C5" s="270"/>
      <c r="D5" s="270"/>
      <c r="E5" s="270"/>
      <c r="F5" s="270"/>
    </row>
    <row r="7" spans="1:84" x14ac:dyDescent="0.25">
      <c r="A7" s="272" t="s">
        <v>114</v>
      </c>
      <c r="B7" s="272"/>
      <c r="C7" s="272"/>
      <c r="D7" s="272"/>
      <c r="E7" s="41"/>
      <c r="F7" s="272" t="s">
        <v>115</v>
      </c>
      <c r="G7" s="272"/>
      <c r="H7" s="272"/>
      <c r="I7" s="272"/>
      <c r="K7" s="272" t="s">
        <v>116</v>
      </c>
      <c r="L7" s="272"/>
      <c r="M7" s="272"/>
      <c r="N7" s="272"/>
      <c r="P7" s="272" t="s">
        <v>117</v>
      </c>
      <c r="Q7" s="272"/>
      <c r="R7" s="272"/>
      <c r="S7" s="272"/>
      <c r="U7" s="272" t="s">
        <v>95</v>
      </c>
      <c r="V7" s="272"/>
      <c r="W7" s="272"/>
      <c r="X7" s="272"/>
      <c r="Z7" s="272" t="s">
        <v>96</v>
      </c>
      <c r="AA7" s="272"/>
      <c r="AB7" s="272"/>
      <c r="AC7" s="272"/>
      <c r="AE7" s="272" t="s">
        <v>97</v>
      </c>
      <c r="AF7" s="272"/>
      <c r="AG7" s="272"/>
      <c r="AH7" s="272"/>
      <c r="AJ7" s="272" t="s">
        <v>98</v>
      </c>
      <c r="AK7" s="272"/>
      <c r="AL7" s="272"/>
      <c r="AM7" s="272"/>
      <c r="AO7" s="272" t="s">
        <v>99</v>
      </c>
      <c r="AP7" s="272"/>
      <c r="AQ7" s="272"/>
      <c r="AR7" s="272"/>
      <c r="AT7" s="272" t="s">
        <v>100</v>
      </c>
      <c r="AU7" s="272"/>
      <c r="AV7" s="272"/>
      <c r="AW7" s="272"/>
      <c r="AY7" s="272" t="s">
        <v>101</v>
      </c>
      <c r="AZ7" s="272"/>
      <c r="BA7" s="272"/>
      <c r="BB7" s="272"/>
      <c r="BD7" s="272" t="s">
        <v>102</v>
      </c>
      <c r="BE7" s="272"/>
      <c r="BF7" s="272"/>
      <c r="BG7" s="272"/>
      <c r="BI7" s="272" t="s">
        <v>103</v>
      </c>
      <c r="BJ7" s="272"/>
      <c r="BK7" s="272"/>
      <c r="BL7" s="272"/>
      <c r="BN7" s="272" t="s">
        <v>104</v>
      </c>
      <c r="BO7" s="272"/>
      <c r="BP7" s="272"/>
      <c r="BQ7" s="272"/>
      <c r="BS7" s="272" t="s">
        <v>105</v>
      </c>
      <c r="BT7" s="272"/>
      <c r="BU7" s="272"/>
      <c r="BV7" s="272"/>
      <c r="BX7" s="272" t="s">
        <v>106</v>
      </c>
      <c r="BY7" s="272"/>
      <c r="BZ7" s="272"/>
      <c r="CA7" s="272"/>
      <c r="CC7" s="272" t="s">
        <v>107</v>
      </c>
      <c r="CD7" s="272"/>
      <c r="CE7" s="272"/>
      <c r="CF7" s="272"/>
    </row>
    <row r="8" spans="1:84" s="43" customFormat="1" ht="58.5" customHeight="1" x14ac:dyDescent="0.25">
      <c r="A8" s="273" t="e">
        <f>#REF!</f>
        <v>#REF!</v>
      </c>
      <c r="B8" s="273"/>
      <c r="C8" s="273"/>
      <c r="D8" s="273"/>
      <c r="E8" s="42"/>
      <c r="F8" s="273" t="e">
        <f>#REF!</f>
        <v>#REF!</v>
      </c>
      <c r="G8" s="273"/>
      <c r="H8" s="273"/>
      <c r="I8" s="273"/>
      <c r="K8" s="273" t="e">
        <f>#REF!</f>
        <v>#REF!</v>
      </c>
      <c r="L8" s="273"/>
      <c r="M8" s="273"/>
      <c r="N8" s="273"/>
      <c r="P8" s="273" t="e">
        <f>#REF!</f>
        <v>#REF!</v>
      </c>
      <c r="Q8" s="273"/>
      <c r="R8" s="273"/>
      <c r="S8" s="273"/>
      <c r="U8" s="273" t="e">
        <f>#REF!</f>
        <v>#REF!</v>
      </c>
      <c r="V8" s="273"/>
      <c r="W8" s="273"/>
      <c r="X8" s="273"/>
      <c r="Z8" s="273" t="e">
        <f>#REF!</f>
        <v>#REF!</v>
      </c>
      <c r="AA8" s="273"/>
      <c r="AB8" s="273"/>
      <c r="AC8" s="273"/>
      <c r="AE8" s="273" t="e">
        <f>#REF!</f>
        <v>#REF!</v>
      </c>
      <c r="AF8" s="273"/>
      <c r="AG8" s="273"/>
      <c r="AH8" s="273"/>
      <c r="AJ8" s="273" t="e">
        <f>#REF!</f>
        <v>#REF!</v>
      </c>
      <c r="AK8" s="273"/>
      <c r="AL8" s="273"/>
      <c r="AM8" s="273"/>
      <c r="AO8" s="273" t="e">
        <f>#REF!</f>
        <v>#REF!</v>
      </c>
      <c r="AP8" s="273"/>
      <c r="AQ8" s="273"/>
      <c r="AR8" s="273"/>
      <c r="AT8" s="273" t="e">
        <f>#REF!</f>
        <v>#REF!</v>
      </c>
      <c r="AU8" s="273"/>
      <c r="AV8" s="273"/>
      <c r="AW8" s="273"/>
      <c r="AY8" s="273" t="e">
        <f>#REF!</f>
        <v>#REF!</v>
      </c>
      <c r="AZ8" s="273"/>
      <c r="BA8" s="273"/>
      <c r="BB8" s="273"/>
      <c r="BD8" s="273" t="e">
        <f>#REF!</f>
        <v>#REF!</v>
      </c>
      <c r="BE8" s="273"/>
      <c r="BF8" s="273"/>
      <c r="BG8" s="273"/>
      <c r="BI8" s="273" t="e">
        <f>#REF!</f>
        <v>#REF!</v>
      </c>
      <c r="BJ8" s="273"/>
      <c r="BK8" s="273"/>
      <c r="BL8" s="273"/>
      <c r="BN8" s="273" t="e">
        <f>#REF!</f>
        <v>#REF!</v>
      </c>
      <c r="BO8" s="273"/>
      <c r="BP8" s="273"/>
      <c r="BQ8" s="273"/>
      <c r="BS8" s="273" t="e">
        <f>#REF!</f>
        <v>#REF!</v>
      </c>
      <c r="BT8" s="273"/>
      <c r="BU8" s="273"/>
      <c r="BV8" s="273"/>
      <c r="BX8" s="273" t="e">
        <f>#REF!</f>
        <v>#REF!</v>
      </c>
      <c r="BY8" s="273"/>
      <c r="BZ8" s="273"/>
      <c r="CA8" s="273"/>
      <c r="CC8" s="273" t="e">
        <f>#REF!</f>
        <v>#REF!</v>
      </c>
      <c r="CD8" s="273"/>
      <c r="CE8" s="273"/>
      <c r="CF8" s="273"/>
    </row>
    <row r="9" spans="1:84" s="43" customFormat="1" x14ac:dyDescent="0.25">
      <c r="A9" s="261" t="s">
        <v>124</v>
      </c>
      <c r="B9" s="262"/>
      <c r="C9" s="262"/>
      <c r="D9" s="263"/>
      <c r="E9" s="42"/>
      <c r="F9" s="261" t="s">
        <v>124</v>
      </c>
      <c r="G9" s="262"/>
      <c r="H9" s="262"/>
      <c r="I9" s="263"/>
      <c r="K9" s="261" t="s">
        <v>124</v>
      </c>
      <c r="L9" s="262"/>
      <c r="M9" s="262"/>
      <c r="N9" s="263"/>
      <c r="P9" s="261" t="s">
        <v>124</v>
      </c>
      <c r="Q9" s="262"/>
      <c r="R9" s="262"/>
      <c r="S9" s="263"/>
      <c r="U9" s="261" t="s">
        <v>124</v>
      </c>
      <c r="V9" s="262"/>
      <c r="W9" s="262"/>
      <c r="X9" s="263"/>
      <c r="Z9" s="261" t="s">
        <v>124</v>
      </c>
      <c r="AA9" s="262"/>
      <c r="AB9" s="262"/>
      <c r="AC9" s="263"/>
      <c r="AE9" s="261" t="s">
        <v>124</v>
      </c>
      <c r="AF9" s="262"/>
      <c r="AG9" s="262"/>
      <c r="AH9" s="263"/>
      <c r="AJ9" s="261" t="s">
        <v>124</v>
      </c>
      <c r="AK9" s="262"/>
      <c r="AL9" s="262"/>
      <c r="AM9" s="263"/>
      <c r="AO9" s="261" t="s">
        <v>124</v>
      </c>
      <c r="AP9" s="262"/>
      <c r="AQ9" s="262"/>
      <c r="AR9" s="263"/>
      <c r="AT9" s="261" t="s">
        <v>124</v>
      </c>
      <c r="AU9" s="262"/>
      <c r="AV9" s="262"/>
      <c r="AW9" s="263"/>
      <c r="AY9" s="261" t="s">
        <v>124</v>
      </c>
      <c r="AZ9" s="262"/>
      <c r="BA9" s="262"/>
      <c r="BB9" s="263"/>
      <c r="BD9" s="261" t="s">
        <v>124</v>
      </c>
      <c r="BE9" s="262"/>
      <c r="BF9" s="262"/>
      <c r="BG9" s="263"/>
      <c r="BI9" s="261" t="s">
        <v>124</v>
      </c>
      <c r="BJ9" s="262"/>
      <c r="BK9" s="262"/>
      <c r="BL9" s="263"/>
      <c r="BN9" s="261" t="s">
        <v>124</v>
      </c>
      <c r="BO9" s="262"/>
      <c r="BP9" s="262"/>
      <c r="BQ9" s="263"/>
      <c r="BS9" s="261" t="s">
        <v>124</v>
      </c>
      <c r="BT9" s="262"/>
      <c r="BU9" s="262"/>
      <c r="BV9" s="263"/>
      <c r="BX9" s="261" t="s">
        <v>124</v>
      </c>
      <c r="BY9" s="262"/>
      <c r="BZ9" s="262"/>
      <c r="CA9" s="263"/>
      <c r="CC9" s="261" t="s">
        <v>124</v>
      </c>
      <c r="CD9" s="262"/>
      <c r="CE9" s="262"/>
      <c r="CF9" s="263"/>
    </row>
    <row r="10" spans="1:84" s="43" customFormat="1" ht="76.5" customHeight="1" x14ac:dyDescent="0.25">
      <c r="A10" s="261" t="e">
        <f>#REF!</f>
        <v>#REF!</v>
      </c>
      <c r="B10" s="262"/>
      <c r="C10" s="262"/>
      <c r="D10" s="263"/>
      <c r="E10" s="42"/>
      <c r="F10" s="261" t="e">
        <f>#REF!</f>
        <v>#REF!</v>
      </c>
      <c r="G10" s="262"/>
      <c r="H10" s="262"/>
      <c r="I10" s="263"/>
      <c r="K10" s="261" t="e">
        <f>#REF!</f>
        <v>#REF!</v>
      </c>
      <c r="L10" s="262"/>
      <c r="M10" s="262"/>
      <c r="N10" s="263"/>
      <c r="P10" s="261" t="e">
        <f>#REF!</f>
        <v>#REF!</v>
      </c>
      <c r="Q10" s="262"/>
      <c r="R10" s="262"/>
      <c r="S10" s="263"/>
      <c r="U10" s="261" t="e">
        <f>#REF!</f>
        <v>#REF!</v>
      </c>
      <c r="V10" s="262"/>
      <c r="W10" s="262"/>
      <c r="X10" s="263"/>
      <c r="Z10" s="261" t="e">
        <f>#REF!</f>
        <v>#REF!</v>
      </c>
      <c r="AA10" s="262"/>
      <c r="AB10" s="262"/>
      <c r="AC10" s="263"/>
      <c r="AE10" s="261" t="e">
        <f>#REF!</f>
        <v>#REF!</v>
      </c>
      <c r="AF10" s="262"/>
      <c r="AG10" s="262"/>
      <c r="AH10" s="263"/>
      <c r="AJ10" s="261" t="e">
        <f>#REF!</f>
        <v>#REF!</v>
      </c>
      <c r="AK10" s="262"/>
      <c r="AL10" s="262"/>
      <c r="AM10" s="263"/>
      <c r="AO10" s="261" t="e">
        <f>#REF!</f>
        <v>#REF!</v>
      </c>
      <c r="AP10" s="262"/>
      <c r="AQ10" s="262"/>
      <c r="AR10" s="263"/>
      <c r="AT10" s="261" t="e">
        <f>#REF!</f>
        <v>#REF!</v>
      </c>
      <c r="AU10" s="262"/>
      <c r="AV10" s="262"/>
      <c r="AW10" s="263"/>
      <c r="AY10" s="261" t="e">
        <f>#REF!</f>
        <v>#REF!</v>
      </c>
      <c r="AZ10" s="262"/>
      <c r="BA10" s="262"/>
      <c r="BB10" s="263"/>
      <c r="BD10" s="261" t="e">
        <f>#REF!</f>
        <v>#REF!</v>
      </c>
      <c r="BE10" s="262"/>
      <c r="BF10" s="262"/>
      <c r="BG10" s="263"/>
      <c r="BI10" s="261" t="e">
        <f>#REF!</f>
        <v>#REF!</v>
      </c>
      <c r="BJ10" s="262"/>
      <c r="BK10" s="262"/>
      <c r="BL10" s="263"/>
      <c r="BN10" s="261" t="e">
        <f>#REF!</f>
        <v>#REF!</v>
      </c>
      <c r="BO10" s="262"/>
      <c r="BP10" s="262"/>
      <c r="BQ10" s="263"/>
      <c r="BS10" s="261" t="e">
        <f>#REF!</f>
        <v>#REF!</v>
      </c>
      <c r="BT10" s="262"/>
      <c r="BU10" s="262"/>
      <c r="BV10" s="263"/>
      <c r="BX10" s="261" t="e">
        <f>#REF!</f>
        <v>#REF!</v>
      </c>
      <c r="BY10" s="262"/>
      <c r="BZ10" s="262"/>
      <c r="CA10" s="263"/>
      <c r="CC10" s="261" t="e">
        <f>#REF!</f>
        <v>#REF!</v>
      </c>
      <c r="CD10" s="262"/>
      <c r="CE10" s="262"/>
      <c r="CF10" s="263"/>
    </row>
    <row r="11" spans="1:84" ht="31.2" x14ac:dyDescent="0.25">
      <c r="A11" s="274"/>
      <c r="B11" s="274"/>
      <c r="C11" s="44" t="s">
        <v>90</v>
      </c>
      <c r="D11" s="45" t="s">
        <v>91</v>
      </c>
      <c r="F11" s="274"/>
      <c r="G11" s="274"/>
      <c r="H11" s="44" t="s">
        <v>90</v>
      </c>
      <c r="I11" s="45" t="s">
        <v>91</v>
      </c>
      <c r="K11" s="274"/>
      <c r="L11" s="274"/>
      <c r="M11" s="44" t="s">
        <v>90</v>
      </c>
      <c r="N11" s="45" t="s">
        <v>91</v>
      </c>
      <c r="P11" s="274"/>
      <c r="Q11" s="274"/>
      <c r="R11" s="44" t="s">
        <v>90</v>
      </c>
      <c r="S11" s="45" t="s">
        <v>91</v>
      </c>
      <c r="U11" s="274"/>
      <c r="V11" s="274"/>
      <c r="W11" s="44" t="s">
        <v>90</v>
      </c>
      <c r="X11" s="45" t="s">
        <v>91</v>
      </c>
      <c r="Z11" s="274"/>
      <c r="AA11" s="274"/>
      <c r="AB11" s="44" t="s">
        <v>90</v>
      </c>
      <c r="AC11" s="45" t="s">
        <v>91</v>
      </c>
      <c r="AE11" s="274"/>
      <c r="AF11" s="274"/>
      <c r="AG11" s="44" t="s">
        <v>90</v>
      </c>
      <c r="AH11" s="45" t="s">
        <v>91</v>
      </c>
      <c r="AJ11" s="274"/>
      <c r="AK11" s="274"/>
      <c r="AL11" s="44" t="s">
        <v>90</v>
      </c>
      <c r="AM11" s="45" t="s">
        <v>91</v>
      </c>
      <c r="AO11" s="274"/>
      <c r="AP11" s="274"/>
      <c r="AQ11" s="44" t="s">
        <v>90</v>
      </c>
      <c r="AR11" s="45" t="s">
        <v>91</v>
      </c>
      <c r="AT11" s="274"/>
      <c r="AU11" s="274"/>
      <c r="AV11" s="44" t="s">
        <v>90</v>
      </c>
      <c r="AW11" s="45" t="s">
        <v>91</v>
      </c>
      <c r="AY11" s="274"/>
      <c r="AZ11" s="274"/>
      <c r="BA11" s="44" t="s">
        <v>90</v>
      </c>
      <c r="BB11" s="45" t="s">
        <v>91</v>
      </c>
      <c r="BD11" s="274"/>
      <c r="BE11" s="274"/>
      <c r="BF11" s="44" t="s">
        <v>90</v>
      </c>
      <c r="BG11" s="45" t="s">
        <v>91</v>
      </c>
      <c r="BI11" s="274"/>
      <c r="BJ11" s="274"/>
      <c r="BK11" s="44" t="s">
        <v>90</v>
      </c>
      <c r="BL11" s="45" t="s">
        <v>91</v>
      </c>
      <c r="BN11" s="274"/>
      <c r="BO11" s="274"/>
      <c r="BP11" s="44" t="s">
        <v>90</v>
      </c>
      <c r="BQ11" s="45" t="s">
        <v>91</v>
      </c>
      <c r="BS11" s="274"/>
      <c r="BT11" s="274"/>
      <c r="BU11" s="44" t="s">
        <v>90</v>
      </c>
      <c r="BV11" s="45" t="s">
        <v>91</v>
      </c>
      <c r="BX11" s="274"/>
      <c r="BY11" s="274"/>
      <c r="BZ11" s="44" t="s">
        <v>90</v>
      </c>
      <c r="CA11" s="45" t="s">
        <v>91</v>
      </c>
      <c r="CC11" s="274"/>
      <c r="CD11" s="274"/>
      <c r="CE11" s="44" t="s">
        <v>90</v>
      </c>
      <c r="CF11" s="45" t="s">
        <v>91</v>
      </c>
    </row>
    <row r="12" spans="1:84" x14ac:dyDescent="0.25">
      <c r="A12" s="275" t="s">
        <v>87</v>
      </c>
      <c r="B12" s="28" t="s">
        <v>112</v>
      </c>
      <c r="C12" s="46" t="s">
        <v>367</v>
      </c>
      <c r="D12" s="47">
        <f>IF(C12="x",25%,"")</f>
        <v>0.25</v>
      </c>
      <c r="F12" s="275" t="s">
        <v>87</v>
      </c>
      <c r="G12" s="28" t="s">
        <v>112</v>
      </c>
      <c r="H12" s="46" t="s">
        <v>367</v>
      </c>
      <c r="I12" s="47">
        <f>IF(H12="x",25%,"")</f>
        <v>0.25</v>
      </c>
      <c r="K12" s="275" t="s">
        <v>87</v>
      </c>
      <c r="L12" s="28" t="s">
        <v>112</v>
      </c>
      <c r="M12" s="46" t="s">
        <v>367</v>
      </c>
      <c r="N12" s="47">
        <f>IF(M12="x",25%,"")</f>
        <v>0.25</v>
      </c>
      <c r="P12" s="275" t="s">
        <v>87</v>
      </c>
      <c r="Q12" s="28" t="s">
        <v>112</v>
      </c>
      <c r="R12" s="46" t="s">
        <v>367</v>
      </c>
      <c r="S12" s="47">
        <f>IF(R12="x",25%,"")</f>
        <v>0.25</v>
      </c>
      <c r="U12" s="275" t="s">
        <v>87</v>
      </c>
      <c r="V12" s="28" t="s">
        <v>112</v>
      </c>
      <c r="W12" s="46" t="s">
        <v>367</v>
      </c>
      <c r="X12" s="47">
        <f>IF(W12="x",25%,"")</f>
        <v>0.25</v>
      </c>
      <c r="Z12" s="275" t="s">
        <v>87</v>
      </c>
      <c r="AA12" s="28" t="s">
        <v>112</v>
      </c>
      <c r="AB12" s="46" t="s">
        <v>367</v>
      </c>
      <c r="AC12" s="47">
        <f>IF(AB12="x",25%,"")</f>
        <v>0.25</v>
      </c>
      <c r="AE12" s="275" t="s">
        <v>87</v>
      </c>
      <c r="AF12" s="28" t="s">
        <v>112</v>
      </c>
      <c r="AG12" s="46" t="s">
        <v>367</v>
      </c>
      <c r="AH12" s="47">
        <f>IF(AG12="x",25%,"")</f>
        <v>0.25</v>
      </c>
      <c r="AJ12" s="275" t="s">
        <v>87</v>
      </c>
      <c r="AK12" s="28" t="s">
        <v>112</v>
      </c>
      <c r="AL12" s="46" t="s">
        <v>367</v>
      </c>
      <c r="AM12" s="47">
        <f>IF(AL12="x",25%,"")</f>
        <v>0.25</v>
      </c>
      <c r="AO12" s="275" t="s">
        <v>87</v>
      </c>
      <c r="AP12" s="28" t="s">
        <v>112</v>
      </c>
      <c r="AQ12" s="46" t="s">
        <v>367</v>
      </c>
      <c r="AR12" s="47">
        <f>IF(AQ12="x",25%,"")</f>
        <v>0.25</v>
      </c>
      <c r="AT12" s="275" t="s">
        <v>87</v>
      </c>
      <c r="AU12" s="28" t="s">
        <v>112</v>
      </c>
      <c r="AV12" s="46"/>
      <c r="AW12" s="47" t="str">
        <f>IF(AV12="x",25%,"")</f>
        <v/>
      </c>
      <c r="AY12" s="275" t="s">
        <v>87</v>
      </c>
      <c r="AZ12" s="28" t="s">
        <v>112</v>
      </c>
      <c r="BA12" s="46" t="s">
        <v>367</v>
      </c>
      <c r="BB12" s="47">
        <f>IF(BA12="x",25%,"")</f>
        <v>0.25</v>
      </c>
      <c r="BD12" s="275" t="s">
        <v>87</v>
      </c>
      <c r="BE12" s="28" t="s">
        <v>112</v>
      </c>
      <c r="BF12" s="46" t="s">
        <v>367</v>
      </c>
      <c r="BG12" s="47">
        <f>IF(BF12="x",25%,"")</f>
        <v>0.25</v>
      </c>
      <c r="BI12" s="275" t="s">
        <v>87</v>
      </c>
      <c r="BJ12" s="28" t="s">
        <v>112</v>
      </c>
      <c r="BK12" s="46"/>
      <c r="BL12" s="47" t="str">
        <f>IF(BK12="x",25%,"")</f>
        <v/>
      </c>
      <c r="BN12" s="275" t="s">
        <v>87</v>
      </c>
      <c r="BO12" s="28" t="s">
        <v>112</v>
      </c>
      <c r="BP12" s="46" t="s">
        <v>367</v>
      </c>
      <c r="BQ12" s="47">
        <f>IF(BP12="x",25%,"")</f>
        <v>0.25</v>
      </c>
      <c r="BS12" s="275" t="s">
        <v>87</v>
      </c>
      <c r="BT12" s="28" t="s">
        <v>112</v>
      </c>
      <c r="BU12" s="46"/>
      <c r="BV12" s="47" t="str">
        <f>IF(BU12="x",25%,"")</f>
        <v/>
      </c>
      <c r="BX12" s="275" t="s">
        <v>87</v>
      </c>
      <c r="BY12" s="28" t="s">
        <v>112</v>
      </c>
      <c r="BZ12" s="46"/>
      <c r="CA12" s="47" t="str">
        <f>IF(BZ12="x",25%,"")</f>
        <v/>
      </c>
      <c r="CC12" s="275" t="s">
        <v>87</v>
      </c>
      <c r="CD12" s="28" t="s">
        <v>112</v>
      </c>
      <c r="CE12" s="46"/>
      <c r="CF12" s="47" t="str">
        <f>IF(CE12="x",25%,"")</f>
        <v/>
      </c>
    </row>
    <row r="13" spans="1:84" x14ac:dyDescent="0.25">
      <c r="A13" s="275"/>
      <c r="B13" s="28" t="s">
        <v>111</v>
      </c>
      <c r="C13" s="46"/>
      <c r="D13" s="47" t="str">
        <f>IF(C13="X",15%,"")</f>
        <v/>
      </c>
      <c r="F13" s="275"/>
      <c r="G13" s="28" t="s">
        <v>111</v>
      </c>
      <c r="H13" s="46"/>
      <c r="I13" s="47" t="str">
        <f>IF(H13="X",15%,"")</f>
        <v/>
      </c>
      <c r="K13" s="275"/>
      <c r="L13" s="28" t="s">
        <v>111</v>
      </c>
      <c r="M13" s="46"/>
      <c r="N13" s="47" t="str">
        <f>IF(M13="X",15%,"")</f>
        <v/>
      </c>
      <c r="P13" s="275"/>
      <c r="Q13" s="28" t="s">
        <v>111</v>
      </c>
      <c r="R13" s="46"/>
      <c r="S13" s="47" t="str">
        <f>IF(R13="X",15%,"")</f>
        <v/>
      </c>
      <c r="U13" s="275"/>
      <c r="V13" s="28" t="s">
        <v>111</v>
      </c>
      <c r="W13" s="46"/>
      <c r="X13" s="47" t="str">
        <f>IF(W13="X",15%,"")</f>
        <v/>
      </c>
      <c r="Z13" s="275"/>
      <c r="AA13" s="28" t="s">
        <v>111</v>
      </c>
      <c r="AB13" s="46"/>
      <c r="AC13" s="47" t="str">
        <f>IF(AB13="X",15%,"")</f>
        <v/>
      </c>
      <c r="AE13" s="275"/>
      <c r="AF13" s="28" t="s">
        <v>111</v>
      </c>
      <c r="AG13" s="46"/>
      <c r="AH13" s="47" t="str">
        <f>IF(AG13="X",15%,"")</f>
        <v/>
      </c>
      <c r="AJ13" s="275"/>
      <c r="AK13" s="28" t="s">
        <v>111</v>
      </c>
      <c r="AL13" s="46"/>
      <c r="AM13" s="47" t="str">
        <f>IF(AL13="X",15%,"")</f>
        <v/>
      </c>
      <c r="AO13" s="275"/>
      <c r="AP13" s="28" t="s">
        <v>111</v>
      </c>
      <c r="AQ13" s="46"/>
      <c r="AR13" s="47" t="str">
        <f>IF(AQ13="X",15%,"")</f>
        <v/>
      </c>
      <c r="AT13" s="275"/>
      <c r="AU13" s="28" t="s">
        <v>111</v>
      </c>
      <c r="AV13" s="46"/>
      <c r="AW13" s="47" t="str">
        <f>IF(AV13="X",15%,"")</f>
        <v/>
      </c>
      <c r="AY13" s="275"/>
      <c r="AZ13" s="28" t="s">
        <v>111</v>
      </c>
      <c r="BA13" s="46"/>
      <c r="BB13" s="47" t="str">
        <f>IF(BA13="X",15%,"")</f>
        <v/>
      </c>
      <c r="BD13" s="275"/>
      <c r="BE13" s="28" t="s">
        <v>111</v>
      </c>
      <c r="BF13" s="46"/>
      <c r="BG13" s="47" t="str">
        <f>IF(BF13="X",15%,"")</f>
        <v/>
      </c>
      <c r="BI13" s="275"/>
      <c r="BJ13" s="28" t="s">
        <v>111</v>
      </c>
      <c r="BK13" s="46"/>
      <c r="BL13" s="47" t="str">
        <f>IF(BK13="X",15%,"")</f>
        <v/>
      </c>
      <c r="BN13" s="275"/>
      <c r="BO13" s="28" t="s">
        <v>111</v>
      </c>
      <c r="BP13" s="46"/>
      <c r="BQ13" s="47" t="str">
        <f>IF(BP13="X",15%,"")</f>
        <v/>
      </c>
      <c r="BS13" s="275"/>
      <c r="BT13" s="28" t="s">
        <v>111</v>
      </c>
      <c r="BU13" s="46"/>
      <c r="BV13" s="47" t="str">
        <f>IF(BU13="X",15%,"")</f>
        <v/>
      </c>
      <c r="BX13" s="275"/>
      <c r="BY13" s="28" t="s">
        <v>111</v>
      </c>
      <c r="BZ13" s="46"/>
      <c r="CA13" s="47" t="str">
        <f>IF(BZ13="X",15%,"")</f>
        <v/>
      </c>
      <c r="CC13" s="275"/>
      <c r="CD13" s="28" t="s">
        <v>111</v>
      </c>
      <c r="CE13" s="46"/>
      <c r="CF13" s="47" t="str">
        <f>IF(CE13="X",15%,"")</f>
        <v/>
      </c>
    </row>
    <row r="14" spans="1:84" x14ac:dyDescent="0.25">
      <c r="A14" s="275"/>
      <c r="B14" s="28" t="s">
        <v>110</v>
      </c>
      <c r="C14" s="46"/>
      <c r="D14" s="47" t="str">
        <f>IF(C14="X",10%,"")</f>
        <v/>
      </c>
      <c r="F14" s="275"/>
      <c r="G14" s="28" t="s">
        <v>110</v>
      </c>
      <c r="H14" s="46"/>
      <c r="I14" s="47" t="str">
        <f>IF(H14="X",10%,"")</f>
        <v/>
      </c>
      <c r="K14" s="275"/>
      <c r="L14" s="28" t="s">
        <v>110</v>
      </c>
      <c r="M14" s="46"/>
      <c r="N14" s="47" t="str">
        <f>IF(M14="X",10%,"")</f>
        <v/>
      </c>
      <c r="P14" s="275"/>
      <c r="Q14" s="28" t="s">
        <v>110</v>
      </c>
      <c r="R14" s="46"/>
      <c r="S14" s="47" t="str">
        <f>IF(R14="X",10%,"")</f>
        <v/>
      </c>
      <c r="U14" s="275"/>
      <c r="V14" s="28" t="s">
        <v>110</v>
      </c>
      <c r="W14" s="46"/>
      <c r="X14" s="47" t="str">
        <f>IF(W14="X",10%,"")</f>
        <v/>
      </c>
      <c r="Z14" s="275"/>
      <c r="AA14" s="28" t="s">
        <v>110</v>
      </c>
      <c r="AB14" s="46"/>
      <c r="AC14" s="47" t="str">
        <f>IF(AB14="X",10%,"")</f>
        <v/>
      </c>
      <c r="AE14" s="275"/>
      <c r="AF14" s="28" t="s">
        <v>110</v>
      </c>
      <c r="AG14" s="46"/>
      <c r="AH14" s="47" t="str">
        <f>IF(AG14="X",10%,"")</f>
        <v/>
      </c>
      <c r="AJ14" s="275"/>
      <c r="AK14" s="28" t="s">
        <v>110</v>
      </c>
      <c r="AL14" s="46"/>
      <c r="AM14" s="47" t="str">
        <f>IF(AL14="X",10%,"")</f>
        <v/>
      </c>
      <c r="AO14" s="275"/>
      <c r="AP14" s="28" t="s">
        <v>110</v>
      </c>
      <c r="AQ14" s="46"/>
      <c r="AR14" s="47" t="str">
        <f>IF(AQ14="X",10%,"")</f>
        <v/>
      </c>
      <c r="AT14" s="275"/>
      <c r="AU14" s="28" t="s">
        <v>110</v>
      </c>
      <c r="AV14" s="46"/>
      <c r="AW14" s="47" t="str">
        <f>IF(AV14="X",10%,"")</f>
        <v/>
      </c>
      <c r="AY14" s="275"/>
      <c r="AZ14" s="28" t="s">
        <v>110</v>
      </c>
      <c r="BA14" s="46"/>
      <c r="BB14" s="47" t="str">
        <f>IF(BA14="X",10%,"")</f>
        <v/>
      </c>
      <c r="BD14" s="275"/>
      <c r="BE14" s="28" t="s">
        <v>110</v>
      </c>
      <c r="BF14" s="46"/>
      <c r="BG14" s="47" t="str">
        <f>IF(BF14="X",10%,"")</f>
        <v/>
      </c>
      <c r="BI14" s="275"/>
      <c r="BJ14" s="28" t="s">
        <v>110</v>
      </c>
      <c r="BK14" s="46"/>
      <c r="BL14" s="47" t="str">
        <f>IF(BK14="X",10%,"")</f>
        <v/>
      </c>
      <c r="BN14" s="275"/>
      <c r="BO14" s="28" t="s">
        <v>110</v>
      </c>
      <c r="BP14" s="46"/>
      <c r="BQ14" s="47" t="str">
        <f>IF(BP14="X",10%,"")</f>
        <v/>
      </c>
      <c r="BS14" s="275"/>
      <c r="BT14" s="28" t="s">
        <v>110</v>
      </c>
      <c r="BU14" s="46"/>
      <c r="BV14" s="47" t="str">
        <f>IF(BU14="X",10%,"")</f>
        <v/>
      </c>
      <c r="BX14" s="275"/>
      <c r="BY14" s="28" t="s">
        <v>110</v>
      </c>
      <c r="BZ14" s="46"/>
      <c r="CA14" s="47" t="str">
        <f>IF(BZ14="X",10%,"")</f>
        <v/>
      </c>
      <c r="CC14" s="275"/>
      <c r="CD14" s="28" t="s">
        <v>110</v>
      </c>
      <c r="CE14" s="46"/>
      <c r="CF14" s="47" t="str">
        <f>IF(CE14="X",10%,"")</f>
        <v/>
      </c>
    </row>
    <row r="15" spans="1:84" x14ac:dyDescent="0.25">
      <c r="A15" s="276" t="s">
        <v>88</v>
      </c>
      <c r="B15" s="27" t="s">
        <v>109</v>
      </c>
      <c r="C15" s="46"/>
      <c r="D15" s="47" t="str">
        <f>IF(C15="X",25%,"")</f>
        <v/>
      </c>
      <c r="F15" s="276" t="s">
        <v>88</v>
      </c>
      <c r="G15" s="27" t="s">
        <v>109</v>
      </c>
      <c r="H15" s="46"/>
      <c r="I15" s="47" t="str">
        <f>IF(H15="X",25%,"")</f>
        <v/>
      </c>
      <c r="K15" s="276" t="s">
        <v>88</v>
      </c>
      <c r="L15" s="27" t="s">
        <v>109</v>
      </c>
      <c r="M15" s="46"/>
      <c r="N15" s="47" t="str">
        <f>IF(M15="X",25%,"")</f>
        <v/>
      </c>
      <c r="P15" s="276" t="s">
        <v>88</v>
      </c>
      <c r="Q15" s="27" t="s">
        <v>109</v>
      </c>
      <c r="R15" s="46"/>
      <c r="S15" s="47" t="str">
        <f>IF(R15="X",25%,"")</f>
        <v/>
      </c>
      <c r="U15" s="276" t="s">
        <v>88</v>
      </c>
      <c r="V15" s="27" t="s">
        <v>109</v>
      </c>
      <c r="W15" s="46"/>
      <c r="X15" s="47" t="str">
        <f>IF(W15="X",25%,"")</f>
        <v/>
      </c>
      <c r="Z15" s="276" t="s">
        <v>88</v>
      </c>
      <c r="AA15" s="27" t="s">
        <v>109</v>
      </c>
      <c r="AB15" s="46"/>
      <c r="AC15" s="47" t="str">
        <f>IF(AB15="X",25%,"")</f>
        <v/>
      </c>
      <c r="AE15" s="276" t="s">
        <v>88</v>
      </c>
      <c r="AF15" s="27" t="s">
        <v>109</v>
      </c>
      <c r="AG15" s="46"/>
      <c r="AH15" s="47" t="str">
        <f>IF(AG15="X",25%,"")</f>
        <v/>
      </c>
      <c r="AJ15" s="276" t="s">
        <v>88</v>
      </c>
      <c r="AK15" s="27" t="s">
        <v>109</v>
      </c>
      <c r="AL15" s="46"/>
      <c r="AM15" s="47" t="str">
        <f>IF(AL15="X",25%,"")</f>
        <v/>
      </c>
      <c r="AO15" s="276" t="s">
        <v>88</v>
      </c>
      <c r="AP15" s="27" t="s">
        <v>109</v>
      </c>
      <c r="AQ15" s="46"/>
      <c r="AR15" s="47" t="str">
        <f>IF(AQ15="X",25%,"")</f>
        <v/>
      </c>
      <c r="AT15" s="276" t="s">
        <v>88</v>
      </c>
      <c r="AU15" s="27" t="s">
        <v>109</v>
      </c>
      <c r="AV15" s="46"/>
      <c r="AW15" s="47" t="str">
        <f>IF(AV15="X",25%,"")</f>
        <v/>
      </c>
      <c r="AY15" s="276" t="s">
        <v>88</v>
      </c>
      <c r="AZ15" s="27" t="s">
        <v>109</v>
      </c>
      <c r="BA15" s="46"/>
      <c r="BB15" s="47" t="str">
        <f>IF(BA15="X",25%,"")</f>
        <v/>
      </c>
      <c r="BD15" s="276" t="s">
        <v>88</v>
      </c>
      <c r="BE15" s="27" t="s">
        <v>109</v>
      </c>
      <c r="BF15" s="46"/>
      <c r="BG15" s="47" t="str">
        <f>IF(BF15="X",25%,"")</f>
        <v/>
      </c>
      <c r="BI15" s="276" t="s">
        <v>88</v>
      </c>
      <c r="BJ15" s="27" t="s">
        <v>109</v>
      </c>
      <c r="BK15" s="46"/>
      <c r="BL15" s="47" t="str">
        <f>IF(BK15="X",25%,"")</f>
        <v/>
      </c>
      <c r="BN15" s="276" t="s">
        <v>88</v>
      </c>
      <c r="BO15" s="27" t="s">
        <v>109</v>
      </c>
      <c r="BP15" s="46"/>
      <c r="BQ15" s="47" t="str">
        <f>IF(BP15="X",25%,"")</f>
        <v/>
      </c>
      <c r="BS15" s="276" t="s">
        <v>88</v>
      </c>
      <c r="BT15" s="27" t="s">
        <v>109</v>
      </c>
      <c r="BU15" s="46"/>
      <c r="BV15" s="47" t="str">
        <f>IF(BU15="X",25%,"")</f>
        <v/>
      </c>
      <c r="BX15" s="276" t="s">
        <v>88</v>
      </c>
      <c r="BY15" s="27" t="s">
        <v>109</v>
      </c>
      <c r="BZ15" s="46"/>
      <c r="CA15" s="47" t="str">
        <f>IF(BZ15="X",25%,"")</f>
        <v/>
      </c>
      <c r="CC15" s="276" t="s">
        <v>88</v>
      </c>
      <c r="CD15" s="27" t="s">
        <v>109</v>
      </c>
      <c r="CE15" s="46"/>
      <c r="CF15" s="47" t="str">
        <f>IF(CE15="X",25%,"")</f>
        <v/>
      </c>
    </row>
    <row r="16" spans="1:84" x14ac:dyDescent="0.25">
      <c r="A16" s="276"/>
      <c r="B16" s="27" t="s">
        <v>108</v>
      </c>
      <c r="C16" s="46" t="s">
        <v>367</v>
      </c>
      <c r="D16" s="47">
        <f t="shared" ref="D16" si="0">IF(C16="X",15%,"")</f>
        <v>0.15</v>
      </c>
      <c r="F16" s="276"/>
      <c r="G16" s="27" t="s">
        <v>108</v>
      </c>
      <c r="H16" s="46" t="s">
        <v>367</v>
      </c>
      <c r="I16" s="47">
        <f t="shared" ref="I16" si="1">IF(H16="X",15%,"")</f>
        <v>0.15</v>
      </c>
      <c r="K16" s="276"/>
      <c r="L16" s="27" t="s">
        <v>108</v>
      </c>
      <c r="M16" s="46" t="s">
        <v>367</v>
      </c>
      <c r="N16" s="47">
        <f t="shared" ref="N16" si="2">IF(M16="X",15%,"")</f>
        <v>0.15</v>
      </c>
      <c r="P16" s="276"/>
      <c r="Q16" s="27" t="s">
        <v>108</v>
      </c>
      <c r="R16" s="46" t="s">
        <v>367</v>
      </c>
      <c r="S16" s="47">
        <f t="shared" ref="S16" si="3">IF(R16="X",15%,"")</f>
        <v>0.15</v>
      </c>
      <c r="U16" s="276"/>
      <c r="V16" s="27" t="s">
        <v>108</v>
      </c>
      <c r="W16" s="46" t="s">
        <v>367</v>
      </c>
      <c r="X16" s="47">
        <f t="shared" ref="X16" si="4">IF(W16="X",15%,"")</f>
        <v>0.15</v>
      </c>
      <c r="Z16" s="276"/>
      <c r="AA16" s="27" t="s">
        <v>108</v>
      </c>
      <c r="AB16" s="46" t="s">
        <v>367</v>
      </c>
      <c r="AC16" s="47">
        <f t="shared" ref="AC16" si="5">IF(AB16="X",15%,"")</f>
        <v>0.15</v>
      </c>
      <c r="AE16" s="276"/>
      <c r="AF16" s="27" t="s">
        <v>108</v>
      </c>
      <c r="AG16" s="46" t="s">
        <v>367</v>
      </c>
      <c r="AH16" s="47">
        <f t="shared" ref="AH16" si="6">IF(AG16="X",15%,"")</f>
        <v>0.15</v>
      </c>
      <c r="AJ16" s="276"/>
      <c r="AK16" s="27" t="s">
        <v>108</v>
      </c>
      <c r="AL16" s="46" t="s">
        <v>367</v>
      </c>
      <c r="AM16" s="47">
        <f t="shared" ref="AM16" si="7">IF(AL16="X",15%,"")</f>
        <v>0.15</v>
      </c>
      <c r="AO16" s="276"/>
      <c r="AP16" s="27" t="s">
        <v>108</v>
      </c>
      <c r="AQ16" s="46" t="s">
        <v>367</v>
      </c>
      <c r="AR16" s="47">
        <f t="shared" ref="AR16" si="8">IF(AQ16="X",15%,"")</f>
        <v>0.15</v>
      </c>
      <c r="AT16" s="276"/>
      <c r="AU16" s="27" t="s">
        <v>108</v>
      </c>
      <c r="AV16" s="46"/>
      <c r="AW16" s="47" t="str">
        <f t="shared" ref="AW16" si="9">IF(AV16="X",15%,"")</f>
        <v/>
      </c>
      <c r="AY16" s="276"/>
      <c r="AZ16" s="27" t="s">
        <v>108</v>
      </c>
      <c r="BA16" s="46" t="s">
        <v>367</v>
      </c>
      <c r="BB16" s="47">
        <f t="shared" ref="BB16" si="10">IF(BA16="X",15%,"")</f>
        <v>0.15</v>
      </c>
      <c r="BD16" s="276"/>
      <c r="BE16" s="27" t="s">
        <v>108</v>
      </c>
      <c r="BF16" s="46" t="s">
        <v>367</v>
      </c>
      <c r="BG16" s="47">
        <f t="shared" ref="BG16" si="11">IF(BF16="X",15%,"")</f>
        <v>0.15</v>
      </c>
      <c r="BI16" s="276"/>
      <c r="BJ16" s="27" t="s">
        <v>108</v>
      </c>
      <c r="BK16" s="46"/>
      <c r="BL16" s="47" t="str">
        <f t="shared" ref="BL16" si="12">IF(BK16="X",15%,"")</f>
        <v/>
      </c>
      <c r="BN16" s="276"/>
      <c r="BO16" s="27" t="s">
        <v>108</v>
      </c>
      <c r="BP16" s="46" t="s">
        <v>367</v>
      </c>
      <c r="BQ16" s="47">
        <f t="shared" ref="BQ16" si="13">IF(BP16="X",15%,"")</f>
        <v>0.15</v>
      </c>
      <c r="BS16" s="276"/>
      <c r="BT16" s="27" t="s">
        <v>108</v>
      </c>
      <c r="BU16" s="46"/>
      <c r="BV16" s="47" t="str">
        <f t="shared" ref="BV16" si="14">IF(BU16="X",15%,"")</f>
        <v/>
      </c>
      <c r="BX16" s="276"/>
      <c r="BY16" s="27" t="s">
        <v>108</v>
      </c>
      <c r="BZ16" s="46"/>
      <c r="CA16" s="47" t="str">
        <f t="shared" ref="CA16" si="15">IF(BZ16="X",15%,"")</f>
        <v/>
      </c>
      <c r="CC16" s="276"/>
      <c r="CD16" s="27" t="s">
        <v>108</v>
      </c>
      <c r="CE16" s="46"/>
      <c r="CF16" s="47" t="str">
        <f t="shared" ref="CF16" si="16">IF(CE16="X",15%,"")</f>
        <v/>
      </c>
    </row>
    <row r="17" spans="1:84" ht="46.2" x14ac:dyDescent="0.25">
      <c r="A17" s="29" t="s">
        <v>89</v>
      </c>
      <c r="B17" s="30" t="s">
        <v>113</v>
      </c>
      <c r="C17" s="48"/>
      <c r="D17" s="49" t="s">
        <v>92</v>
      </c>
      <c r="F17" s="29" t="s">
        <v>89</v>
      </c>
      <c r="G17" s="30" t="s">
        <v>113</v>
      </c>
      <c r="H17" s="48"/>
      <c r="I17" s="49" t="s">
        <v>92</v>
      </c>
      <c r="K17" s="29" t="s">
        <v>89</v>
      </c>
      <c r="L17" s="30" t="s">
        <v>113</v>
      </c>
      <c r="M17" s="48"/>
      <c r="N17" s="49" t="s">
        <v>92</v>
      </c>
      <c r="P17" s="29" t="s">
        <v>89</v>
      </c>
      <c r="Q17" s="30" t="s">
        <v>113</v>
      </c>
      <c r="R17" s="48"/>
      <c r="S17" s="49" t="s">
        <v>92</v>
      </c>
      <c r="U17" s="29" t="s">
        <v>89</v>
      </c>
      <c r="V17" s="30" t="s">
        <v>113</v>
      </c>
      <c r="W17" s="48"/>
      <c r="X17" s="49" t="s">
        <v>92</v>
      </c>
      <c r="Z17" s="29" t="s">
        <v>89</v>
      </c>
      <c r="AA17" s="30" t="s">
        <v>113</v>
      </c>
      <c r="AB17" s="48"/>
      <c r="AC17" s="49" t="s">
        <v>92</v>
      </c>
      <c r="AE17" s="29" t="s">
        <v>89</v>
      </c>
      <c r="AF17" s="30" t="s">
        <v>113</v>
      </c>
      <c r="AG17" s="48"/>
      <c r="AH17" s="49" t="s">
        <v>92</v>
      </c>
      <c r="AJ17" s="29" t="s">
        <v>89</v>
      </c>
      <c r="AK17" s="30" t="s">
        <v>113</v>
      </c>
      <c r="AL17" s="48"/>
      <c r="AM17" s="49" t="s">
        <v>92</v>
      </c>
      <c r="AO17" s="29" t="s">
        <v>89</v>
      </c>
      <c r="AP17" s="30" t="s">
        <v>113</v>
      </c>
      <c r="AQ17" s="48"/>
      <c r="AR17" s="49" t="s">
        <v>92</v>
      </c>
      <c r="AT17" s="29" t="s">
        <v>89</v>
      </c>
      <c r="AU17" s="30" t="s">
        <v>113</v>
      </c>
      <c r="AV17" s="48"/>
      <c r="AW17" s="49" t="s">
        <v>92</v>
      </c>
      <c r="AY17" s="29" t="s">
        <v>89</v>
      </c>
      <c r="AZ17" s="30" t="s">
        <v>113</v>
      </c>
      <c r="BA17" s="48"/>
      <c r="BB17" s="49" t="s">
        <v>92</v>
      </c>
      <c r="BD17" s="29" t="s">
        <v>89</v>
      </c>
      <c r="BE17" s="30" t="s">
        <v>113</v>
      </c>
      <c r="BF17" s="48"/>
      <c r="BG17" s="49" t="s">
        <v>92</v>
      </c>
      <c r="BI17" s="29" t="s">
        <v>89</v>
      </c>
      <c r="BJ17" s="30" t="s">
        <v>113</v>
      </c>
      <c r="BK17" s="46"/>
      <c r="BL17" s="49" t="s">
        <v>92</v>
      </c>
      <c r="BN17" s="29" t="s">
        <v>89</v>
      </c>
      <c r="BO17" s="30" t="s">
        <v>113</v>
      </c>
      <c r="BP17" s="46"/>
      <c r="BQ17" s="49" t="s">
        <v>92</v>
      </c>
      <c r="BS17" s="29" t="s">
        <v>89</v>
      </c>
      <c r="BT17" s="30" t="s">
        <v>113</v>
      </c>
      <c r="BU17" s="48"/>
      <c r="BV17" s="49" t="s">
        <v>92</v>
      </c>
      <c r="BX17" s="29" t="s">
        <v>89</v>
      </c>
      <c r="BY17" s="30" t="s">
        <v>113</v>
      </c>
      <c r="BZ17" s="46"/>
      <c r="CA17" s="49" t="s">
        <v>92</v>
      </c>
      <c r="CC17" s="29" t="s">
        <v>89</v>
      </c>
      <c r="CD17" s="30" t="s">
        <v>113</v>
      </c>
      <c r="CE17" s="46"/>
      <c r="CF17" s="49" t="s">
        <v>92</v>
      </c>
    </row>
    <row r="18" spans="1:84" s="51" customFormat="1" x14ac:dyDescent="0.25">
      <c r="A18" s="271" t="s">
        <v>94</v>
      </c>
      <c r="B18" s="271"/>
      <c r="C18" s="271"/>
      <c r="D18" s="50">
        <f>SUM(D12:D16)</f>
        <v>0.4</v>
      </c>
      <c r="F18" s="271" t="s">
        <v>94</v>
      </c>
      <c r="G18" s="271"/>
      <c r="H18" s="271"/>
      <c r="I18" s="50">
        <f>SUM(I12:I16)</f>
        <v>0.4</v>
      </c>
      <c r="K18" s="271" t="s">
        <v>94</v>
      </c>
      <c r="L18" s="271"/>
      <c r="M18" s="271"/>
      <c r="N18" s="50">
        <f>SUM(N12:N16)</f>
        <v>0.4</v>
      </c>
      <c r="P18" s="271" t="s">
        <v>94</v>
      </c>
      <c r="Q18" s="271"/>
      <c r="R18" s="271"/>
      <c r="S18" s="50">
        <f>SUM(S12:S16)</f>
        <v>0.4</v>
      </c>
      <c r="U18" s="271" t="s">
        <v>94</v>
      </c>
      <c r="V18" s="271"/>
      <c r="W18" s="271"/>
      <c r="X18" s="50">
        <f>SUM(X12:X16)</f>
        <v>0.4</v>
      </c>
      <c r="Z18" s="271" t="s">
        <v>94</v>
      </c>
      <c r="AA18" s="271"/>
      <c r="AB18" s="271"/>
      <c r="AC18" s="50">
        <f>SUM(AC12:AC16)</f>
        <v>0.4</v>
      </c>
      <c r="AE18" s="271" t="s">
        <v>94</v>
      </c>
      <c r="AF18" s="271"/>
      <c r="AG18" s="271"/>
      <c r="AH18" s="50">
        <f>SUM(AH12:AH16)</f>
        <v>0.4</v>
      </c>
      <c r="AJ18" s="271" t="s">
        <v>94</v>
      </c>
      <c r="AK18" s="271"/>
      <c r="AL18" s="271"/>
      <c r="AM18" s="50">
        <f>SUM(AM12:AM16)</f>
        <v>0.4</v>
      </c>
      <c r="AO18" s="271" t="s">
        <v>94</v>
      </c>
      <c r="AP18" s="271"/>
      <c r="AQ18" s="271"/>
      <c r="AR18" s="50">
        <f>SUM(AR12:AR16)</f>
        <v>0.4</v>
      </c>
      <c r="AT18" s="271" t="s">
        <v>94</v>
      </c>
      <c r="AU18" s="271"/>
      <c r="AV18" s="271"/>
      <c r="AW18" s="50">
        <f>SUM(AW12:AW16)</f>
        <v>0</v>
      </c>
      <c r="AY18" s="271" t="s">
        <v>94</v>
      </c>
      <c r="AZ18" s="271"/>
      <c r="BA18" s="271"/>
      <c r="BB18" s="50">
        <f>SUM(BB12:BB16)</f>
        <v>0.4</v>
      </c>
      <c r="BD18" s="271" t="s">
        <v>94</v>
      </c>
      <c r="BE18" s="271"/>
      <c r="BF18" s="271"/>
      <c r="BG18" s="50">
        <f>SUM(BG12:BG16)</f>
        <v>0.4</v>
      </c>
      <c r="BI18" s="271" t="s">
        <v>94</v>
      </c>
      <c r="BJ18" s="271"/>
      <c r="BK18" s="271"/>
      <c r="BL18" s="50">
        <f>SUM(BL12:BL16)</f>
        <v>0</v>
      </c>
      <c r="BN18" s="271" t="s">
        <v>94</v>
      </c>
      <c r="BO18" s="271"/>
      <c r="BP18" s="271"/>
      <c r="BQ18" s="50">
        <f>SUM(BQ12:BQ16)</f>
        <v>0.4</v>
      </c>
      <c r="BS18" s="271" t="s">
        <v>94</v>
      </c>
      <c r="BT18" s="271"/>
      <c r="BU18" s="271"/>
      <c r="BV18" s="50">
        <f>SUM(BV12:BV16)</f>
        <v>0</v>
      </c>
      <c r="BX18" s="271" t="s">
        <v>94</v>
      </c>
      <c r="BY18" s="271"/>
      <c r="BZ18" s="271"/>
      <c r="CA18" s="50">
        <f>SUM(CA12:CA16)</f>
        <v>0</v>
      </c>
      <c r="CC18" s="271" t="s">
        <v>94</v>
      </c>
      <c r="CD18" s="271"/>
      <c r="CE18" s="271"/>
      <c r="CF18" s="50">
        <f>SUM(CF12:CF16)</f>
        <v>0</v>
      </c>
    </row>
    <row r="19" spans="1:84" s="51" customFormat="1" x14ac:dyDescent="0.25">
      <c r="A19" s="271" t="s">
        <v>93</v>
      </c>
      <c r="B19" s="271"/>
      <c r="C19" s="271"/>
      <c r="D19" s="50" t="e">
        <f>IF(OR(C12="X",C13="X"),#REF!-(#REF!*'EVALUACIÓN DE CONTROLES'!D18),IF('EVALUACIÓN DE CONTROLES'!C12="X",#REF!-(#REF!*D18),""))</f>
        <v>#REF!</v>
      </c>
      <c r="F19" s="271" t="s">
        <v>93</v>
      </c>
      <c r="G19" s="271"/>
      <c r="H19" s="271"/>
      <c r="I19" s="50" t="e">
        <f>IF(OR(H12="X",H13="X"),#REF!-(#REF!*'EVALUACIÓN DE CONTROLES'!I18),IF('EVALUACIÓN DE CONTROLES'!H12="X",#REF!-(#REF!*I18),""))</f>
        <v>#REF!</v>
      </c>
      <c r="K19" s="271" t="s">
        <v>93</v>
      </c>
      <c r="L19" s="271"/>
      <c r="M19" s="271"/>
      <c r="N19" s="50" t="e">
        <f>IF(OR(M12="X",M13="X"),#REF!-(#REF!*'EVALUACIÓN DE CONTROLES'!N18),IF('EVALUACIÓN DE CONTROLES'!M12="X",#REF!-(#REF!*N18),""))</f>
        <v>#REF!</v>
      </c>
      <c r="P19" s="271" t="s">
        <v>93</v>
      </c>
      <c r="Q19" s="271"/>
      <c r="R19" s="271"/>
      <c r="S19" s="50" t="e">
        <f>IF(OR(R12="X",R13="X"),#REF!-(#REF!*'EVALUACIÓN DE CONTROLES'!S18),IF('EVALUACIÓN DE CONTROLES'!R12="X",#REF!-(#REF!*S18),""))</f>
        <v>#REF!</v>
      </c>
      <c r="U19" s="271" t="s">
        <v>93</v>
      </c>
      <c r="V19" s="271"/>
      <c r="W19" s="271"/>
      <c r="X19" s="50" t="e">
        <f>IF(OR(W12="X",W13="X"),#REF!-(#REF!*'EVALUACIÓN DE CONTROLES'!X18),IF('EVALUACIÓN DE CONTROLES'!W12="X",#REF!-(#REF!*X18),""))</f>
        <v>#REF!</v>
      </c>
      <c r="Z19" s="271" t="s">
        <v>93</v>
      </c>
      <c r="AA19" s="271"/>
      <c r="AB19" s="271"/>
      <c r="AC19" s="52" t="e">
        <f>IF(OR(AB12="X",AB13="X"),#REF!-(#REF!*'EVALUACIÓN DE CONTROLES'!AC18),IF('EVALUACIÓN DE CONTROLES'!AB12="X",#REF!-(#REF!*AC18),""))</f>
        <v>#REF!</v>
      </c>
      <c r="AE19" s="271" t="s">
        <v>93</v>
      </c>
      <c r="AF19" s="271"/>
      <c r="AG19" s="271"/>
      <c r="AH19" s="50" t="e">
        <f>IF(OR(AG12="X",AG13="X"),#REF!-(#REF!*'EVALUACIÓN DE CONTROLES'!AH18),IF('EVALUACIÓN DE CONTROLES'!AG12="X",#REF!-(#REF!*AH18),""))</f>
        <v>#REF!</v>
      </c>
      <c r="AJ19" s="271" t="s">
        <v>93</v>
      </c>
      <c r="AK19" s="271"/>
      <c r="AL19" s="271"/>
      <c r="AM19" s="50" t="e">
        <f>IF(OR(AL12="X",AL13="X"),#REF!-(#REF!*'EVALUACIÓN DE CONTROLES'!AM18),IF('EVALUACIÓN DE CONTROLES'!AL12="X",#REF!-(#REF!*AM18),""))</f>
        <v>#REF!</v>
      </c>
      <c r="AO19" s="271" t="s">
        <v>93</v>
      </c>
      <c r="AP19" s="271"/>
      <c r="AQ19" s="271"/>
      <c r="AR19" s="50" t="e">
        <f>IF(OR(AQ12="X",AQ13="X"),#REF!-(#REF!*'EVALUACIÓN DE CONTROLES'!AR18),IF('EVALUACIÓN DE CONTROLES'!AQ12="X",#REF!-(#REF!*AR18),""))</f>
        <v>#REF!</v>
      </c>
      <c r="AT19" s="271" t="s">
        <v>93</v>
      </c>
      <c r="AU19" s="271"/>
      <c r="AV19" s="271"/>
      <c r="AW19" s="50" t="str">
        <f>IF(OR(AV12="X",AV13="X"),#REF!-(#REF!*'EVALUACIÓN DE CONTROLES'!AW18),IF('EVALUACIÓN DE CONTROLES'!AV12="X",#REF!-(#REF!*AW18),""))</f>
        <v/>
      </c>
      <c r="AY19" s="271" t="s">
        <v>93</v>
      </c>
      <c r="AZ19" s="271"/>
      <c r="BA19" s="271"/>
      <c r="BB19" s="50" t="e">
        <f>IF(OR(BA12="X",BA13="X"),#REF!-(#REF!*'EVALUACIÓN DE CONTROLES'!BB18),IF('EVALUACIÓN DE CONTROLES'!BA12="X",#REF!-(#REF!*BB18),""))</f>
        <v>#REF!</v>
      </c>
      <c r="BD19" s="271" t="s">
        <v>93</v>
      </c>
      <c r="BE19" s="271"/>
      <c r="BF19" s="271"/>
      <c r="BG19" s="50" t="e">
        <f>IF(OR(BF12="X",BF13="X"),#REF!-(#REF!*'EVALUACIÓN DE CONTROLES'!BG18),IF('EVALUACIÓN DE CONTROLES'!BF12="X",#REF!-(#REF!*BG18),""))</f>
        <v>#REF!</v>
      </c>
      <c r="BI19" s="271" t="s">
        <v>93</v>
      </c>
      <c r="BJ19" s="271"/>
      <c r="BK19" s="271"/>
      <c r="BL19" s="50" t="str">
        <f>IF(OR(BK12="X",BK13="X"),#REF!-(#REF!*'EVALUACIÓN DE CONTROLES'!BL18),IF('EVALUACIÓN DE CONTROLES'!BK12="X",#REF!-(#REF!*BL18),""))</f>
        <v/>
      </c>
      <c r="BN19" s="271" t="s">
        <v>93</v>
      </c>
      <c r="BO19" s="271"/>
      <c r="BP19" s="271"/>
      <c r="BQ19" s="50" t="e">
        <f>IF(OR(BP12="X",BP13="X"),#REF!-(#REF!*'EVALUACIÓN DE CONTROLES'!BQ18),IF('EVALUACIÓN DE CONTROLES'!BP12="X",#REF!-(#REF!*BQ18),""))</f>
        <v>#REF!</v>
      </c>
      <c r="BS19" s="271" t="s">
        <v>93</v>
      </c>
      <c r="BT19" s="271"/>
      <c r="BU19" s="271"/>
      <c r="BV19" s="50" t="str">
        <f>IF(OR(BU12="X",BU13="X"),#REF!-(#REF!*'EVALUACIÓN DE CONTROLES'!BV18),IF('EVALUACIÓN DE CONTROLES'!BU12="X",#REF!-(#REF!*BV18),""))</f>
        <v/>
      </c>
      <c r="BX19" s="271" t="s">
        <v>93</v>
      </c>
      <c r="BY19" s="271"/>
      <c r="BZ19" s="271"/>
      <c r="CA19" s="50" t="str">
        <f>IF(OR(BZ12="X",BZ13="X"),#REF!-(#REF!*'EVALUACIÓN DE CONTROLES'!CA18),IF('EVALUACIÓN DE CONTROLES'!BZ12="X",#REF!-(#REF!*CA18),""))</f>
        <v/>
      </c>
      <c r="CC19" s="271" t="s">
        <v>93</v>
      </c>
      <c r="CD19" s="271"/>
      <c r="CE19" s="271"/>
      <c r="CF19" s="50" t="str">
        <f>IF(OR(CE12="X",CE13="X"),#REF!-(#REF!*'EVALUACIÓN DE CONTROLES'!CF18),IF('EVALUACIÓN DE CONTROLES'!CE12="X",#REF!-(#REF!*CF18),""))</f>
        <v/>
      </c>
    </row>
    <row r="21" spans="1:84" x14ac:dyDescent="0.25">
      <c r="BJ21" s="53"/>
      <c r="BK21" s="53"/>
      <c r="BL21" s="53"/>
      <c r="BM21" s="53"/>
      <c r="BN21" s="53"/>
      <c r="BO21" s="53"/>
    </row>
    <row r="22" spans="1:84" x14ac:dyDescent="0.25">
      <c r="BJ22" s="53"/>
      <c r="BK22" s="53"/>
      <c r="BL22" s="53"/>
      <c r="BM22" s="53"/>
      <c r="BN22" s="53"/>
      <c r="BO22" s="53"/>
    </row>
    <row r="23" spans="1:84" x14ac:dyDescent="0.25">
      <c r="BJ23" s="53"/>
      <c r="BK23" s="53"/>
      <c r="BL23" s="53"/>
      <c r="BM23" s="53"/>
      <c r="BN23" s="53"/>
      <c r="BO23" s="53"/>
    </row>
    <row r="24" spans="1:84" x14ac:dyDescent="0.25">
      <c r="BJ24" s="53"/>
      <c r="BK24" s="53"/>
      <c r="BL24" s="53"/>
      <c r="BM24" s="53"/>
      <c r="BN24" s="53"/>
      <c r="BO24" s="53"/>
    </row>
    <row r="25" spans="1:84" x14ac:dyDescent="0.25">
      <c r="BJ25" s="53"/>
      <c r="BK25" s="53"/>
      <c r="BL25" s="53"/>
      <c r="BM25" s="53"/>
      <c r="BN25" s="53"/>
      <c r="BO25" s="53"/>
    </row>
    <row r="26" spans="1:84" x14ac:dyDescent="0.25">
      <c r="BE26" s="53"/>
      <c r="BF26" s="53"/>
      <c r="BG26" s="53"/>
      <c r="BH26" s="53"/>
      <c r="BI26" s="53"/>
      <c r="BJ26" s="53"/>
      <c r="BK26" s="53"/>
      <c r="BL26" s="53"/>
      <c r="BM26" s="53"/>
      <c r="BN26" s="53"/>
      <c r="BO26" s="53"/>
      <c r="BP26" s="53"/>
      <c r="BQ26" s="53"/>
      <c r="BR26" s="53"/>
      <c r="BS26" s="53"/>
      <c r="BT26" s="53"/>
      <c r="BU26" s="53"/>
      <c r="BV26" s="53"/>
      <c r="BW26" s="53"/>
      <c r="BX26" s="53"/>
    </row>
    <row r="27" spans="1:84" x14ac:dyDescent="0.25">
      <c r="A27" s="53"/>
      <c r="B27" s="53"/>
      <c r="C27" s="53"/>
      <c r="D27" s="53"/>
      <c r="E27" s="53"/>
      <c r="F27" s="53"/>
      <c r="G27" s="53"/>
      <c r="H27" s="53"/>
      <c r="BE27" s="53"/>
      <c r="BF27" s="53"/>
      <c r="BG27" s="53"/>
      <c r="BH27" s="53"/>
      <c r="BI27" s="53"/>
      <c r="BJ27" s="53"/>
      <c r="BK27" s="53"/>
      <c r="BL27" s="53"/>
      <c r="BM27" s="53"/>
      <c r="BN27" s="53"/>
      <c r="BO27" s="53"/>
      <c r="BP27" s="53"/>
      <c r="BQ27" s="53"/>
      <c r="BR27" s="53"/>
      <c r="BS27" s="53"/>
      <c r="BT27" s="53"/>
      <c r="BU27" s="53"/>
      <c r="BV27" s="53"/>
      <c r="BW27" s="53"/>
      <c r="BX27" s="53"/>
    </row>
    <row r="28" spans="1:84" x14ac:dyDescent="0.25">
      <c r="A28" s="53"/>
      <c r="B28" s="53"/>
      <c r="C28" s="53"/>
      <c r="D28" s="53"/>
      <c r="E28" s="53"/>
      <c r="F28" s="53"/>
      <c r="G28" s="53"/>
      <c r="H28" s="53"/>
      <c r="BE28" s="53"/>
      <c r="BF28" s="53"/>
      <c r="BG28" s="53"/>
      <c r="BH28" s="53"/>
      <c r="BI28" s="53"/>
      <c r="BJ28" s="53"/>
      <c r="BK28" s="53"/>
      <c r="BL28" s="53"/>
      <c r="BM28" s="53"/>
      <c r="BN28" s="53"/>
      <c r="BO28" s="53"/>
      <c r="BP28" s="53"/>
      <c r="BQ28" s="53"/>
      <c r="BR28" s="53"/>
      <c r="BS28" s="53"/>
      <c r="BT28" s="53"/>
      <c r="BU28" s="53"/>
      <c r="BV28" s="53"/>
      <c r="BW28" s="53"/>
      <c r="BX28" s="53"/>
    </row>
    <row r="29" spans="1:84" x14ac:dyDescent="0.25">
      <c r="A29" s="53"/>
      <c r="B29" s="53"/>
      <c r="C29" s="53"/>
      <c r="D29" s="53"/>
      <c r="E29" s="53"/>
      <c r="F29" s="53"/>
      <c r="G29" s="53"/>
      <c r="H29" s="53"/>
      <c r="BE29" s="53"/>
      <c r="BF29" s="53"/>
      <c r="BG29" s="53"/>
      <c r="BH29" s="53"/>
      <c r="BI29" s="53"/>
      <c r="BJ29" s="53"/>
      <c r="BK29" s="53"/>
      <c r="BL29" s="53"/>
      <c r="BM29" s="53"/>
      <c r="BN29" s="53"/>
      <c r="BO29" s="53"/>
      <c r="BP29" s="53"/>
      <c r="BQ29" s="53"/>
      <c r="BR29" s="53"/>
      <c r="BS29" s="53"/>
      <c r="BT29" s="53"/>
      <c r="BU29" s="53"/>
      <c r="BV29" s="53"/>
      <c r="BW29" s="53"/>
      <c r="BX29" s="53"/>
    </row>
    <row r="30" spans="1:84" x14ac:dyDescent="0.25">
      <c r="A30" s="53"/>
      <c r="B30" s="53"/>
      <c r="C30" s="53"/>
      <c r="D30" s="53"/>
      <c r="E30" s="53"/>
      <c r="F30" s="53"/>
      <c r="G30" s="53"/>
      <c r="H30" s="53"/>
      <c r="BE30" s="53"/>
      <c r="BF30" s="53"/>
      <c r="BG30" s="53"/>
      <c r="BH30" s="53"/>
      <c r="BI30" s="53"/>
      <c r="BJ30" s="53"/>
      <c r="BK30" s="53"/>
      <c r="BL30" s="53"/>
      <c r="BM30" s="53"/>
      <c r="BN30" s="53"/>
      <c r="BO30" s="53"/>
      <c r="BP30" s="53"/>
      <c r="BQ30" s="53"/>
      <c r="BR30" s="53"/>
      <c r="BS30" s="53"/>
      <c r="BT30" s="53"/>
      <c r="BU30" s="53"/>
      <c r="BV30" s="53"/>
      <c r="BW30" s="53"/>
      <c r="BX30" s="53"/>
    </row>
    <row r="31" spans="1:84" x14ac:dyDescent="0.25">
      <c r="A31" s="53"/>
      <c r="B31" s="53"/>
      <c r="C31" s="53"/>
      <c r="D31" s="53"/>
      <c r="E31" s="53"/>
      <c r="F31" s="53"/>
      <c r="G31" s="53"/>
      <c r="H31" s="53"/>
      <c r="BE31" s="53"/>
      <c r="BF31" s="53"/>
      <c r="BG31" s="53"/>
      <c r="BH31" s="53"/>
      <c r="BI31" s="53"/>
      <c r="BJ31" s="53"/>
      <c r="BK31" s="53"/>
      <c r="BL31" s="53"/>
      <c r="BM31" s="53"/>
      <c r="BN31" s="53"/>
      <c r="BO31" s="53"/>
      <c r="BP31" s="53"/>
      <c r="BQ31" s="53"/>
      <c r="BR31" s="53"/>
      <c r="BS31" s="53"/>
      <c r="BT31" s="53"/>
      <c r="BU31" s="53"/>
      <c r="BV31" s="53"/>
      <c r="BW31" s="53"/>
      <c r="BX31" s="53"/>
    </row>
    <row r="32" spans="1:84" x14ac:dyDescent="0.25">
      <c r="A32" s="53"/>
      <c r="B32" s="53"/>
      <c r="C32" s="53"/>
      <c r="D32" s="53"/>
      <c r="E32" s="53"/>
      <c r="F32" s="53"/>
      <c r="G32" s="53"/>
      <c r="H32" s="53"/>
      <c r="BE32" s="53"/>
      <c r="BF32" s="53"/>
      <c r="BG32" s="53"/>
      <c r="BH32" s="53"/>
      <c r="BI32" s="53"/>
      <c r="BJ32" s="53"/>
      <c r="BK32" s="53"/>
      <c r="BL32" s="53"/>
      <c r="BM32" s="53"/>
      <c r="BN32" s="53"/>
      <c r="BO32" s="53"/>
      <c r="BP32" s="53"/>
      <c r="BQ32" s="53"/>
      <c r="BR32" s="53"/>
      <c r="BS32" s="53"/>
      <c r="BT32" s="53"/>
      <c r="BU32" s="53"/>
      <c r="BV32" s="53"/>
      <c r="BW32" s="53"/>
      <c r="BX32" s="53"/>
    </row>
    <row r="33" spans="1:80" x14ac:dyDescent="0.25">
      <c r="A33" s="53"/>
      <c r="B33" s="53"/>
      <c r="C33" s="53"/>
      <c r="D33" s="53"/>
      <c r="E33" s="53"/>
      <c r="F33" s="53"/>
      <c r="G33" s="53"/>
      <c r="H33" s="53"/>
      <c r="BE33" s="53"/>
      <c r="BF33" s="53"/>
      <c r="BG33" s="53"/>
      <c r="BH33" s="53"/>
      <c r="BI33" s="53"/>
      <c r="BJ33" s="53"/>
      <c r="BK33" s="53"/>
      <c r="BL33" s="53"/>
      <c r="BM33" s="53"/>
      <c r="BN33" s="53"/>
      <c r="BO33" s="53"/>
      <c r="BP33" s="53"/>
      <c r="BQ33" s="53"/>
      <c r="BR33" s="53"/>
      <c r="BS33" s="53"/>
      <c r="BT33" s="53"/>
      <c r="BU33" s="53"/>
      <c r="BV33" s="53"/>
      <c r="BW33" s="53"/>
      <c r="BX33" s="53"/>
    </row>
    <row r="34" spans="1:80" x14ac:dyDescent="0.25">
      <c r="A34" s="53"/>
      <c r="B34" s="53"/>
      <c r="C34" s="53"/>
      <c r="D34" s="53"/>
      <c r="E34" s="53"/>
      <c r="F34" s="53"/>
      <c r="G34" s="53"/>
      <c r="H34" s="53"/>
      <c r="BE34" s="53"/>
      <c r="BF34" s="53"/>
      <c r="BG34" s="53"/>
      <c r="BH34" s="53"/>
      <c r="BI34" s="53"/>
      <c r="BJ34" s="53"/>
      <c r="BK34" s="53"/>
      <c r="BL34" s="53"/>
      <c r="BM34" s="53"/>
      <c r="BN34" s="53"/>
      <c r="BO34" s="53"/>
      <c r="BP34" s="53"/>
      <c r="BQ34" s="53"/>
      <c r="BR34" s="53"/>
      <c r="BS34" s="53"/>
      <c r="BT34" s="53"/>
      <c r="BU34" s="53"/>
      <c r="BV34" s="53"/>
      <c r="BW34" s="53"/>
      <c r="BX34" s="53"/>
    </row>
    <row r="35" spans="1:80" x14ac:dyDescent="0.25">
      <c r="A35" s="53"/>
      <c r="B35" s="53"/>
      <c r="C35" s="53"/>
      <c r="D35" s="53"/>
      <c r="E35" s="53"/>
      <c r="F35" s="53"/>
      <c r="G35" s="53"/>
      <c r="H35" s="53"/>
      <c r="BE35" s="53"/>
      <c r="BF35" s="53"/>
      <c r="BG35" s="53"/>
      <c r="BH35" s="53"/>
      <c r="BI35" s="53"/>
      <c r="BJ35" s="53"/>
      <c r="BK35" s="53"/>
      <c r="BL35" s="53"/>
      <c r="BM35" s="53"/>
      <c r="BN35" s="53"/>
      <c r="BO35" s="53"/>
      <c r="BP35" s="53"/>
      <c r="BQ35" s="53"/>
      <c r="BR35" s="53"/>
      <c r="BS35" s="53"/>
      <c r="BT35" s="53"/>
      <c r="BU35" s="53"/>
      <c r="BV35" s="53"/>
      <c r="BW35" s="53"/>
      <c r="BX35" s="53"/>
    </row>
    <row r="36" spans="1:80" x14ac:dyDescent="0.25">
      <c r="A36" s="53"/>
      <c r="B36" s="53"/>
      <c r="C36" s="53"/>
      <c r="D36" s="53"/>
      <c r="E36" s="53"/>
      <c r="F36" s="53"/>
      <c r="G36" s="53"/>
      <c r="H36" s="53"/>
      <c r="BE36" s="53"/>
      <c r="BF36" s="53"/>
      <c r="BG36" s="53"/>
      <c r="BH36" s="53"/>
      <c r="BI36" s="53"/>
      <c r="BJ36" s="53"/>
      <c r="BK36" s="53"/>
      <c r="BL36" s="53"/>
      <c r="BM36" s="53"/>
      <c r="BN36" s="53"/>
      <c r="BO36" s="53"/>
      <c r="BP36" s="53"/>
      <c r="BQ36" s="53"/>
      <c r="BR36" s="53"/>
      <c r="BS36" s="53"/>
      <c r="BT36" s="53"/>
      <c r="BU36" s="53"/>
      <c r="BV36" s="53"/>
      <c r="BW36" s="53"/>
      <c r="BX36" s="53"/>
    </row>
    <row r="37" spans="1:80" x14ac:dyDescent="0.25">
      <c r="A37" s="53"/>
      <c r="B37" s="53"/>
      <c r="C37" s="53"/>
      <c r="D37" s="53"/>
      <c r="E37" s="53"/>
      <c r="F37" s="53"/>
      <c r="G37" s="53"/>
      <c r="H37" s="53"/>
      <c r="BE37" s="53"/>
      <c r="BF37" s="53"/>
      <c r="BG37" s="53"/>
      <c r="BH37" s="53"/>
      <c r="BI37" s="53"/>
      <c r="BJ37" s="53"/>
      <c r="BK37" s="53"/>
      <c r="BL37" s="53"/>
      <c r="BM37" s="53"/>
      <c r="BN37" s="53"/>
      <c r="BO37" s="53"/>
      <c r="BP37" s="53"/>
      <c r="BQ37" s="53"/>
      <c r="BR37" s="53"/>
      <c r="BS37" s="53"/>
      <c r="BT37" s="53"/>
      <c r="BU37" s="53"/>
      <c r="BV37" s="53"/>
      <c r="BW37" s="53"/>
      <c r="BX37" s="53"/>
    </row>
    <row r="38" spans="1:80" x14ac:dyDescent="0.25">
      <c r="A38" s="53"/>
      <c r="B38" s="53"/>
      <c r="C38" s="53"/>
      <c r="D38" s="53"/>
      <c r="E38" s="53"/>
      <c r="F38" s="53"/>
      <c r="G38" s="53"/>
      <c r="H38" s="53"/>
      <c r="BE38" s="53"/>
      <c r="BF38" s="53"/>
      <c r="BG38" s="53"/>
      <c r="BH38" s="53"/>
      <c r="BI38" s="53"/>
      <c r="BJ38" s="53"/>
      <c r="BK38" s="53"/>
      <c r="BL38" s="53"/>
      <c r="BM38" s="53"/>
      <c r="BN38" s="53"/>
      <c r="BO38" s="53"/>
      <c r="BP38" s="53"/>
      <c r="BQ38" s="53"/>
      <c r="BR38" s="53"/>
      <c r="BS38" s="53"/>
      <c r="BT38" s="53"/>
      <c r="BU38" s="53"/>
      <c r="BV38" s="53"/>
      <c r="BW38" s="53"/>
      <c r="BX38" s="53"/>
    </row>
    <row r="39" spans="1:80" x14ac:dyDescent="0.25">
      <c r="A39" s="53"/>
      <c r="B39" s="53"/>
      <c r="C39" s="53"/>
      <c r="D39" s="53"/>
      <c r="E39" s="53"/>
      <c r="F39" s="53"/>
      <c r="G39" s="53"/>
      <c r="H39" s="53"/>
      <c r="BE39" s="53"/>
      <c r="BF39" s="53"/>
      <c r="BG39" s="53"/>
      <c r="BH39" s="53"/>
      <c r="BI39" s="53"/>
      <c r="BJ39" s="53"/>
      <c r="BK39" s="53"/>
      <c r="BL39" s="53"/>
      <c r="BM39" s="53"/>
      <c r="BN39" s="53"/>
      <c r="BO39" s="53"/>
      <c r="BP39" s="53"/>
      <c r="BQ39" s="53"/>
      <c r="BR39" s="53"/>
      <c r="BS39" s="53"/>
      <c r="BT39" s="53"/>
      <c r="BU39" s="53"/>
      <c r="BV39" s="53"/>
      <c r="BW39" s="53"/>
      <c r="BX39" s="53"/>
    </row>
    <row r="40" spans="1:80" x14ac:dyDescent="0.25">
      <c r="A40" s="53"/>
      <c r="B40" s="53"/>
      <c r="C40" s="53"/>
      <c r="D40" s="53"/>
      <c r="E40" s="53"/>
      <c r="F40" s="53"/>
      <c r="G40" s="53"/>
      <c r="H40" s="53"/>
      <c r="BE40" s="53"/>
      <c r="BF40" s="53"/>
      <c r="BG40" s="53"/>
      <c r="BH40" s="53"/>
      <c r="BI40" s="53"/>
      <c r="BJ40" s="53"/>
      <c r="BK40" s="53"/>
      <c r="BL40" s="53"/>
      <c r="BM40" s="53"/>
      <c r="BN40" s="53"/>
      <c r="BO40" s="53"/>
      <c r="BP40" s="53"/>
      <c r="BQ40" s="53"/>
      <c r="BR40" s="53"/>
      <c r="BS40" s="53"/>
      <c r="BT40" s="53"/>
      <c r="BU40" s="53"/>
      <c r="BV40" s="53"/>
      <c r="BW40" s="53"/>
      <c r="BX40" s="53"/>
    </row>
    <row r="41" spans="1:80" x14ac:dyDescent="0.25">
      <c r="A41" s="53"/>
      <c r="B41" s="53"/>
      <c r="C41" s="53"/>
      <c r="D41" s="53"/>
      <c r="E41" s="53"/>
      <c r="F41" s="53"/>
      <c r="G41" s="53"/>
      <c r="H41" s="53"/>
      <c r="BE41" s="53"/>
      <c r="BF41" s="53"/>
      <c r="BG41" s="53"/>
      <c r="BH41" s="53"/>
      <c r="BI41" s="53"/>
      <c r="BJ41" s="53"/>
      <c r="BK41" s="53"/>
      <c r="BL41" s="53"/>
      <c r="BM41" s="53"/>
      <c r="BN41" s="53"/>
      <c r="BO41" s="53"/>
      <c r="BP41" s="53"/>
      <c r="BQ41" s="53"/>
      <c r="BR41" s="53"/>
      <c r="BS41" s="53"/>
      <c r="BT41" s="53"/>
      <c r="BU41" s="53"/>
      <c r="BV41" s="53"/>
      <c r="BW41" s="53"/>
      <c r="BX41" s="53"/>
    </row>
    <row r="42" spans="1:80" x14ac:dyDescent="0.25">
      <c r="A42" s="53"/>
      <c r="B42" s="53"/>
      <c r="C42" s="53"/>
      <c r="D42" s="53"/>
      <c r="E42" s="53"/>
      <c r="F42" s="53"/>
      <c r="G42" s="53"/>
      <c r="H42" s="53"/>
      <c r="BE42" s="53"/>
      <c r="BF42" s="53"/>
      <c r="BG42" s="53"/>
      <c r="BH42" s="53"/>
      <c r="BI42" s="53"/>
      <c r="BJ42" s="53"/>
      <c r="BK42" s="53"/>
      <c r="BL42" s="53"/>
      <c r="BM42" s="53"/>
      <c r="BN42" s="53"/>
      <c r="BO42" s="53"/>
      <c r="BP42" s="53"/>
      <c r="BQ42" s="53"/>
      <c r="BR42" s="53"/>
      <c r="BS42" s="53"/>
      <c r="BT42" s="53"/>
      <c r="BU42" s="53"/>
      <c r="BV42" s="53"/>
      <c r="BW42" s="53"/>
      <c r="BX42" s="53"/>
    </row>
    <row r="43" spans="1:80" x14ac:dyDescent="0.25">
      <c r="A43" s="53"/>
      <c r="B43" s="53"/>
      <c r="C43" s="53"/>
      <c r="D43" s="53"/>
      <c r="E43" s="53"/>
      <c r="F43" s="53"/>
      <c r="G43" s="53"/>
      <c r="H43" s="53"/>
      <c r="BE43" s="53"/>
      <c r="BF43" s="53"/>
      <c r="BG43" s="53"/>
      <c r="BH43" s="53"/>
      <c r="BI43" s="53"/>
      <c r="BJ43" s="53"/>
      <c r="BK43" s="53"/>
      <c r="BL43" s="53"/>
      <c r="BM43" s="53"/>
      <c r="BN43" s="53"/>
      <c r="BO43" s="53"/>
      <c r="BP43" s="53"/>
      <c r="BQ43" s="53"/>
      <c r="BR43" s="53"/>
      <c r="BS43" s="53"/>
      <c r="BT43" s="53"/>
      <c r="BU43" s="53"/>
      <c r="BV43" s="53"/>
      <c r="BW43" s="53"/>
      <c r="BX43" s="53"/>
      <c r="BY43" s="53"/>
      <c r="BZ43" s="53"/>
      <c r="CA43" s="53"/>
      <c r="CB43" s="53"/>
    </row>
    <row r="44" spans="1:80" x14ac:dyDescent="0.25">
      <c r="A44" s="53"/>
      <c r="B44" s="53"/>
      <c r="C44" s="53"/>
      <c r="D44" s="53"/>
      <c r="E44" s="53"/>
      <c r="F44" s="53"/>
      <c r="G44" s="53"/>
      <c r="H44" s="53"/>
      <c r="BE44" s="53"/>
      <c r="BF44" s="53"/>
      <c r="BG44" s="53"/>
      <c r="BH44" s="53"/>
      <c r="BI44" s="53"/>
      <c r="BJ44" s="53"/>
      <c r="BK44" s="53"/>
      <c r="BL44" s="53"/>
      <c r="BM44" s="53"/>
      <c r="BN44" s="53"/>
      <c r="BO44" s="53"/>
      <c r="BP44" s="53"/>
      <c r="BQ44" s="53"/>
      <c r="BR44" s="53"/>
      <c r="BS44" s="53"/>
      <c r="BT44" s="53"/>
      <c r="BU44" s="53"/>
      <c r="BV44" s="53"/>
      <c r="BW44" s="53"/>
      <c r="BX44" s="53"/>
      <c r="BY44" s="53"/>
      <c r="BZ44" s="53"/>
      <c r="CA44" s="53"/>
      <c r="CB44" s="53"/>
    </row>
    <row r="45" spans="1:80" x14ac:dyDescent="0.25">
      <c r="A45" s="53"/>
      <c r="B45" s="53"/>
      <c r="C45" s="53"/>
      <c r="D45" s="53"/>
      <c r="E45" s="53"/>
      <c r="F45" s="53"/>
      <c r="G45" s="53"/>
      <c r="H45" s="53"/>
      <c r="BE45" s="53"/>
      <c r="BF45" s="53"/>
      <c r="BG45" s="53"/>
      <c r="BH45" s="53"/>
      <c r="BI45" s="53"/>
      <c r="BJ45" s="53"/>
      <c r="BK45" s="53"/>
      <c r="BL45" s="53"/>
      <c r="BM45" s="53"/>
      <c r="BN45" s="53"/>
      <c r="BO45" s="53"/>
      <c r="BP45" s="53"/>
      <c r="BQ45" s="53"/>
      <c r="BR45" s="53"/>
      <c r="BS45" s="53"/>
      <c r="BT45" s="53"/>
      <c r="BU45" s="53"/>
      <c r="BV45" s="53"/>
      <c r="BW45" s="53"/>
      <c r="BX45" s="53"/>
      <c r="BY45" s="53"/>
      <c r="BZ45" s="53"/>
      <c r="CA45" s="53"/>
      <c r="CB45" s="53"/>
    </row>
    <row r="46" spans="1:80" x14ac:dyDescent="0.25">
      <c r="A46" s="53"/>
      <c r="B46" s="53"/>
      <c r="C46" s="53"/>
      <c r="D46" s="53"/>
      <c r="E46" s="53"/>
      <c r="F46" s="53"/>
      <c r="G46" s="53"/>
      <c r="H46" s="53"/>
      <c r="BE46" s="53"/>
      <c r="BF46" s="53"/>
      <c r="BG46" s="53"/>
      <c r="BH46" s="53"/>
      <c r="BI46" s="53"/>
      <c r="BJ46" s="53"/>
      <c r="BK46" s="53"/>
      <c r="BL46" s="53"/>
      <c r="BM46" s="53"/>
      <c r="BN46" s="53"/>
      <c r="BO46" s="53"/>
      <c r="BP46" s="53"/>
      <c r="BQ46" s="53"/>
      <c r="BR46" s="53"/>
      <c r="BS46" s="53"/>
      <c r="BT46" s="53"/>
      <c r="BU46" s="53"/>
      <c r="BV46" s="53"/>
      <c r="BW46" s="53"/>
      <c r="BX46" s="53"/>
      <c r="BY46" s="53"/>
      <c r="BZ46" s="53"/>
      <c r="CA46" s="53"/>
      <c r="CB46" s="53"/>
    </row>
    <row r="47" spans="1:80" x14ac:dyDescent="0.25">
      <c r="A47" s="53"/>
      <c r="B47" s="53"/>
      <c r="C47" s="53"/>
      <c r="D47" s="53"/>
      <c r="E47" s="53"/>
      <c r="F47" s="53"/>
      <c r="G47" s="53"/>
      <c r="H47" s="53"/>
      <c r="BE47" s="53"/>
      <c r="BF47" s="53"/>
      <c r="BG47" s="53"/>
      <c r="BH47" s="53"/>
      <c r="BI47" s="53"/>
      <c r="BJ47" s="53"/>
      <c r="BK47" s="53"/>
      <c r="BL47" s="53"/>
      <c r="BM47" s="53"/>
      <c r="BN47" s="53"/>
      <c r="BO47" s="53"/>
      <c r="BP47" s="53"/>
      <c r="BQ47" s="53"/>
      <c r="BR47" s="53"/>
      <c r="BS47" s="53"/>
      <c r="BT47" s="53"/>
      <c r="BU47" s="53"/>
      <c r="BV47" s="53"/>
      <c r="BW47" s="53"/>
      <c r="BX47" s="53"/>
      <c r="BY47" s="53"/>
      <c r="BZ47" s="53"/>
      <c r="CA47" s="53"/>
      <c r="CB47" s="53"/>
    </row>
    <row r="48" spans="1:80" x14ac:dyDescent="0.25">
      <c r="A48" s="53"/>
      <c r="B48" s="53"/>
      <c r="C48" s="53"/>
      <c r="D48" s="53"/>
      <c r="E48" s="53"/>
      <c r="F48" s="53"/>
      <c r="G48" s="53"/>
      <c r="H48" s="53"/>
      <c r="BE48" s="53"/>
      <c r="BF48" s="53"/>
      <c r="BG48" s="53"/>
      <c r="BH48" s="53"/>
      <c r="BI48" s="53"/>
      <c r="BJ48" s="53"/>
      <c r="BK48" s="53"/>
      <c r="BL48" s="53"/>
      <c r="BM48" s="53"/>
      <c r="BN48" s="53"/>
      <c r="BO48" s="53"/>
      <c r="BP48" s="53"/>
      <c r="BQ48" s="53"/>
      <c r="BR48" s="53"/>
      <c r="BS48" s="53"/>
      <c r="BT48" s="53"/>
      <c r="BU48" s="53"/>
      <c r="BV48" s="53"/>
      <c r="BW48" s="53"/>
      <c r="BX48" s="53"/>
      <c r="BY48" s="53"/>
      <c r="BZ48" s="53"/>
      <c r="CA48" s="53"/>
      <c r="CB48" s="53"/>
    </row>
    <row r="49" spans="1:80" x14ac:dyDescent="0.25">
      <c r="A49" s="53"/>
      <c r="B49" s="53"/>
      <c r="C49" s="53"/>
      <c r="D49" s="53"/>
      <c r="E49" s="53"/>
      <c r="F49" s="53"/>
      <c r="G49" s="53"/>
      <c r="H49" s="53"/>
      <c r="BE49" s="53"/>
      <c r="BF49" s="53"/>
      <c r="BG49" s="53"/>
      <c r="BH49" s="53"/>
      <c r="BI49" s="53"/>
      <c r="BJ49" s="53"/>
      <c r="BK49" s="53"/>
      <c r="BL49" s="53"/>
      <c r="BM49" s="53"/>
      <c r="BN49" s="53"/>
      <c r="BO49" s="53"/>
      <c r="BP49" s="53"/>
      <c r="BQ49" s="53"/>
      <c r="BR49" s="53"/>
      <c r="BS49" s="53"/>
      <c r="BT49" s="53"/>
      <c r="BU49" s="53"/>
      <c r="BV49" s="53"/>
      <c r="BW49" s="53"/>
      <c r="BX49" s="53"/>
      <c r="BY49" s="53"/>
      <c r="BZ49" s="53"/>
      <c r="CA49" s="53"/>
      <c r="CB49" s="53"/>
    </row>
    <row r="50" spans="1:80" x14ac:dyDescent="0.25">
      <c r="A50" s="53"/>
      <c r="B50" s="53"/>
      <c r="C50" s="53"/>
      <c r="D50" s="53"/>
      <c r="E50" s="53"/>
      <c r="F50" s="53"/>
      <c r="G50" s="53"/>
      <c r="H50" s="53"/>
      <c r="BE50" s="53"/>
      <c r="BF50" s="53"/>
      <c r="BG50" s="53"/>
      <c r="BH50" s="53"/>
      <c r="BI50" s="53"/>
      <c r="BJ50" s="53"/>
      <c r="BK50" s="53"/>
      <c r="BL50" s="53"/>
      <c r="BM50" s="53"/>
      <c r="BN50" s="53"/>
      <c r="BO50" s="53"/>
      <c r="BP50" s="53"/>
      <c r="BQ50" s="53"/>
      <c r="BR50" s="53"/>
      <c r="BS50" s="53"/>
      <c r="BT50" s="53"/>
      <c r="BU50" s="53"/>
      <c r="BV50" s="53"/>
      <c r="BW50" s="53"/>
      <c r="BX50" s="53"/>
      <c r="BY50" s="53"/>
      <c r="BZ50" s="53"/>
      <c r="CA50" s="53"/>
      <c r="CB50" s="53"/>
    </row>
    <row r="51" spans="1:80" x14ac:dyDescent="0.25">
      <c r="A51" s="53"/>
      <c r="B51" s="53"/>
      <c r="C51" s="53"/>
      <c r="D51" s="53"/>
      <c r="E51" s="53"/>
      <c r="F51" s="53"/>
      <c r="G51" s="53"/>
      <c r="H51" s="53"/>
      <c r="BE51" s="53"/>
      <c r="BF51" s="53"/>
      <c r="BG51" s="53"/>
      <c r="BH51" s="53"/>
      <c r="BI51" s="53"/>
      <c r="BJ51" s="53"/>
      <c r="BK51" s="53"/>
      <c r="BL51" s="53"/>
      <c r="BM51" s="53"/>
      <c r="BN51" s="53"/>
      <c r="BO51" s="53"/>
      <c r="BP51" s="53"/>
      <c r="BQ51" s="53"/>
      <c r="BR51" s="53"/>
      <c r="BS51" s="53"/>
      <c r="BT51" s="53"/>
      <c r="BU51" s="53"/>
      <c r="BV51" s="53"/>
      <c r="BW51" s="53"/>
      <c r="BX51" s="53"/>
      <c r="BY51" s="53"/>
      <c r="BZ51" s="53"/>
      <c r="CA51" s="53"/>
      <c r="CB51" s="53"/>
    </row>
    <row r="52" spans="1:80" x14ac:dyDescent="0.25">
      <c r="A52" s="53"/>
      <c r="B52" s="53"/>
      <c r="C52" s="53"/>
      <c r="D52" s="53"/>
      <c r="E52" s="53"/>
      <c r="F52" s="53"/>
      <c r="G52" s="53"/>
      <c r="H52" s="53"/>
      <c r="BE52" s="53"/>
      <c r="BF52" s="53"/>
      <c r="BG52" s="53"/>
      <c r="BH52" s="53"/>
      <c r="BI52" s="53"/>
      <c r="BJ52" s="53"/>
      <c r="BK52" s="53"/>
      <c r="BL52" s="53"/>
      <c r="BM52" s="53"/>
      <c r="BN52" s="53"/>
      <c r="BO52" s="53"/>
      <c r="BP52" s="53"/>
      <c r="BQ52" s="53"/>
      <c r="BR52" s="53"/>
      <c r="BS52" s="53"/>
      <c r="BT52" s="53"/>
      <c r="BU52" s="53"/>
      <c r="BV52" s="53"/>
      <c r="BW52" s="53"/>
      <c r="BX52" s="53"/>
      <c r="BY52" s="53"/>
      <c r="BZ52" s="53"/>
      <c r="CA52" s="53"/>
      <c r="CB52" s="53"/>
    </row>
    <row r="53" spans="1:80" x14ac:dyDescent="0.25">
      <c r="A53" s="53"/>
      <c r="B53" s="53"/>
      <c r="C53" s="53"/>
      <c r="D53" s="53"/>
      <c r="E53" s="53"/>
      <c r="F53" s="53"/>
      <c r="G53" s="53"/>
      <c r="H53" s="53"/>
      <c r="BE53" s="53"/>
      <c r="BF53" s="53"/>
      <c r="BG53" s="53"/>
      <c r="BH53" s="53"/>
      <c r="BI53" s="53"/>
      <c r="BJ53" s="53"/>
      <c r="BK53" s="53"/>
      <c r="BL53" s="53"/>
      <c r="BM53" s="53"/>
      <c r="BN53" s="53"/>
      <c r="BO53" s="53"/>
      <c r="BP53" s="53"/>
      <c r="BQ53" s="53"/>
      <c r="BR53" s="53"/>
      <c r="BS53" s="53"/>
      <c r="BT53" s="53"/>
      <c r="BU53" s="53"/>
      <c r="BV53" s="53"/>
      <c r="BW53" s="53"/>
      <c r="BX53" s="53"/>
      <c r="BY53" s="53"/>
      <c r="BZ53" s="53"/>
      <c r="CA53" s="53"/>
      <c r="CB53" s="53"/>
    </row>
    <row r="54" spans="1:80" x14ac:dyDescent="0.25">
      <c r="A54" s="53"/>
      <c r="B54" s="53"/>
      <c r="C54" s="53"/>
      <c r="D54" s="53"/>
      <c r="E54" s="53"/>
      <c r="F54" s="53"/>
      <c r="G54" s="53"/>
      <c r="H54" s="53"/>
      <c r="BE54" s="53"/>
      <c r="BF54" s="53"/>
      <c r="BG54" s="53"/>
      <c r="BH54" s="53"/>
      <c r="BI54" s="53"/>
      <c r="BJ54" s="53"/>
      <c r="BK54" s="53"/>
      <c r="BL54" s="53"/>
      <c r="BM54" s="53"/>
      <c r="BN54" s="53"/>
      <c r="BO54" s="53"/>
      <c r="BP54" s="53"/>
      <c r="BQ54" s="53"/>
      <c r="BR54" s="53"/>
      <c r="BS54" s="53"/>
      <c r="BT54" s="53"/>
      <c r="BU54" s="53"/>
      <c r="BV54" s="53"/>
      <c r="BW54" s="53"/>
      <c r="BX54" s="53"/>
      <c r="BY54" s="53"/>
      <c r="BZ54" s="53"/>
      <c r="CA54" s="53"/>
      <c r="CB54" s="53"/>
    </row>
    <row r="55" spans="1:80" x14ac:dyDescent="0.25">
      <c r="A55" s="53"/>
      <c r="B55" s="53"/>
      <c r="C55" s="53"/>
      <c r="D55" s="53"/>
      <c r="E55" s="53"/>
      <c r="F55" s="53"/>
      <c r="G55" s="53"/>
      <c r="H55" s="53"/>
      <c r="BE55" s="53"/>
      <c r="BF55" s="53"/>
      <c r="BG55" s="53"/>
      <c r="BH55" s="53"/>
      <c r="BI55" s="53"/>
      <c r="BJ55" s="53"/>
      <c r="BK55" s="53"/>
      <c r="BL55" s="53"/>
      <c r="BM55" s="53"/>
      <c r="BN55" s="53"/>
      <c r="BO55" s="53"/>
      <c r="BP55" s="53"/>
      <c r="BQ55" s="53"/>
      <c r="BR55" s="53"/>
      <c r="BS55" s="53"/>
      <c r="BT55" s="53"/>
      <c r="BU55" s="53"/>
      <c r="BV55" s="53"/>
      <c r="BW55" s="53"/>
      <c r="BX55" s="53"/>
      <c r="BY55" s="53"/>
      <c r="BZ55" s="53"/>
      <c r="CA55" s="53"/>
      <c r="CB55" s="53"/>
    </row>
    <row r="56" spans="1:80" x14ac:dyDescent="0.25">
      <c r="A56" s="53"/>
      <c r="B56" s="53"/>
      <c r="C56" s="53"/>
      <c r="D56" s="53"/>
      <c r="E56" s="53"/>
      <c r="F56" s="53"/>
      <c r="G56" s="53"/>
      <c r="H56" s="53"/>
      <c r="BE56" s="53"/>
      <c r="BF56" s="53"/>
      <c r="BG56" s="53"/>
      <c r="BH56" s="53"/>
      <c r="BI56" s="53"/>
      <c r="BJ56" s="53"/>
      <c r="BK56" s="53"/>
      <c r="BL56" s="53"/>
      <c r="BM56" s="53"/>
      <c r="BN56" s="53"/>
      <c r="BO56" s="53"/>
      <c r="BP56" s="53"/>
      <c r="BQ56" s="53"/>
      <c r="BR56" s="53"/>
      <c r="BS56" s="53"/>
      <c r="BT56" s="53"/>
      <c r="BU56" s="53"/>
      <c r="BV56" s="53"/>
      <c r="BW56" s="53"/>
      <c r="BX56" s="53"/>
      <c r="BY56" s="53"/>
      <c r="BZ56" s="53"/>
      <c r="CA56" s="53"/>
      <c r="CB56" s="53"/>
    </row>
    <row r="57" spans="1:80" x14ac:dyDescent="0.25">
      <c r="A57" s="53"/>
      <c r="B57" s="53"/>
      <c r="C57" s="53"/>
      <c r="D57" s="53"/>
      <c r="E57" s="53"/>
      <c r="F57" s="53"/>
      <c r="G57" s="53"/>
      <c r="H57" s="53"/>
      <c r="BE57" s="53"/>
      <c r="BF57" s="53"/>
      <c r="BG57" s="53"/>
      <c r="BH57" s="53"/>
      <c r="BI57" s="53"/>
      <c r="BJ57" s="53"/>
      <c r="BK57" s="53"/>
      <c r="BL57" s="53"/>
      <c r="BM57" s="53"/>
      <c r="BN57" s="53"/>
      <c r="BO57" s="53"/>
      <c r="BP57" s="53"/>
      <c r="BQ57" s="53"/>
      <c r="BR57" s="53"/>
      <c r="BS57" s="53"/>
      <c r="BT57" s="53"/>
      <c r="BU57" s="53"/>
      <c r="BV57" s="53"/>
      <c r="BW57" s="53"/>
      <c r="BX57" s="53"/>
      <c r="BY57" s="53"/>
      <c r="BZ57" s="53"/>
      <c r="CA57" s="53"/>
      <c r="CB57" s="53"/>
    </row>
    <row r="58" spans="1:80" x14ac:dyDescent="0.25">
      <c r="A58" s="53"/>
      <c r="B58" s="53"/>
      <c r="C58" s="53"/>
      <c r="D58" s="53"/>
      <c r="E58" s="53"/>
      <c r="F58" s="53"/>
      <c r="G58" s="53"/>
      <c r="H58" s="53"/>
      <c r="BE58" s="53"/>
      <c r="BF58" s="53"/>
      <c r="BG58" s="53"/>
      <c r="BH58" s="53"/>
      <c r="BI58" s="53"/>
      <c r="BJ58" s="53"/>
      <c r="BK58" s="53"/>
      <c r="BL58" s="53"/>
      <c r="BM58" s="53"/>
      <c r="BN58" s="53"/>
      <c r="BO58" s="53"/>
      <c r="BP58" s="53"/>
      <c r="BQ58" s="53"/>
      <c r="BR58" s="53"/>
      <c r="BS58" s="53"/>
      <c r="BT58" s="53"/>
      <c r="BU58" s="53"/>
      <c r="BV58" s="53"/>
      <c r="BW58" s="53"/>
      <c r="BX58" s="53"/>
      <c r="BY58" s="53"/>
      <c r="BZ58" s="53"/>
      <c r="CA58" s="53"/>
      <c r="CB58" s="53"/>
    </row>
    <row r="59" spans="1:80" x14ac:dyDescent="0.25">
      <c r="A59" s="53"/>
      <c r="B59" s="53"/>
      <c r="C59" s="53"/>
      <c r="D59" s="53"/>
      <c r="E59" s="53"/>
      <c r="F59" s="53"/>
      <c r="G59" s="53"/>
      <c r="H59" s="53"/>
      <c r="BE59" s="53"/>
      <c r="BF59" s="53"/>
      <c r="BG59" s="53"/>
      <c r="BH59" s="53"/>
      <c r="BI59" s="53"/>
      <c r="BJ59" s="53"/>
      <c r="BK59" s="53"/>
      <c r="BL59" s="53"/>
      <c r="BM59" s="53"/>
      <c r="BN59" s="53"/>
      <c r="BO59" s="53"/>
      <c r="BP59" s="53"/>
      <c r="BQ59" s="53"/>
      <c r="BR59" s="53"/>
      <c r="BS59" s="53"/>
      <c r="BT59" s="53"/>
      <c r="BU59" s="53"/>
      <c r="BV59" s="53"/>
      <c r="BW59" s="53"/>
      <c r="BX59" s="53"/>
      <c r="BY59" s="53"/>
      <c r="BZ59" s="53"/>
      <c r="CA59" s="53"/>
      <c r="CB59" s="53"/>
    </row>
    <row r="60" spans="1:80" x14ac:dyDescent="0.25">
      <c r="A60" s="53"/>
      <c r="B60" s="53"/>
      <c r="C60" s="53"/>
      <c r="D60" s="53"/>
      <c r="E60" s="53"/>
      <c r="F60" s="53"/>
      <c r="G60" s="53"/>
      <c r="H60" s="53"/>
      <c r="BE60" s="53"/>
      <c r="BF60" s="53"/>
      <c r="BG60" s="53"/>
      <c r="BH60" s="53"/>
      <c r="BI60" s="53"/>
      <c r="BJ60" s="53"/>
      <c r="BK60" s="53"/>
      <c r="BL60" s="53"/>
      <c r="BM60" s="53"/>
      <c r="BN60" s="53"/>
      <c r="BO60" s="53"/>
      <c r="BP60" s="53"/>
      <c r="BQ60" s="53"/>
      <c r="BR60" s="53"/>
      <c r="BS60" s="53"/>
      <c r="BT60" s="53"/>
      <c r="BU60" s="53"/>
      <c r="BV60" s="53"/>
      <c r="BW60" s="53"/>
      <c r="BX60" s="53"/>
      <c r="BY60" s="53"/>
      <c r="BZ60" s="53"/>
      <c r="CA60" s="53"/>
      <c r="CB60" s="53"/>
    </row>
    <row r="61" spans="1:80" x14ac:dyDescent="0.25">
      <c r="A61" s="53"/>
      <c r="B61" s="53"/>
      <c r="C61" s="53"/>
      <c r="D61" s="53"/>
      <c r="E61" s="53"/>
      <c r="F61" s="53"/>
      <c r="G61" s="53"/>
      <c r="H61" s="53"/>
      <c r="BE61" s="53"/>
      <c r="BF61" s="53"/>
      <c r="BG61" s="53"/>
      <c r="BH61" s="53"/>
      <c r="BI61" s="53"/>
      <c r="BJ61" s="53"/>
      <c r="BK61" s="53"/>
      <c r="BL61" s="53"/>
      <c r="BM61" s="53"/>
      <c r="BN61" s="53"/>
      <c r="BO61" s="53"/>
      <c r="BP61" s="53"/>
      <c r="BQ61" s="53"/>
      <c r="BR61" s="53"/>
      <c r="BS61" s="53"/>
      <c r="BT61" s="53"/>
      <c r="BU61" s="53"/>
      <c r="BV61" s="53"/>
      <c r="BW61" s="53"/>
      <c r="BX61" s="53"/>
      <c r="BY61" s="53"/>
      <c r="BZ61" s="53"/>
      <c r="CA61" s="53"/>
      <c r="CB61" s="53"/>
    </row>
    <row r="62" spans="1:80" x14ac:dyDescent="0.25">
      <c r="A62" s="53"/>
      <c r="B62" s="53"/>
      <c r="C62" s="53"/>
      <c r="D62" s="53"/>
      <c r="E62" s="53"/>
      <c r="F62" s="53"/>
      <c r="G62" s="53"/>
      <c r="H62" s="53"/>
      <c r="BE62" s="53"/>
      <c r="BF62" s="53"/>
      <c r="BG62" s="53"/>
      <c r="BH62" s="53"/>
      <c r="BI62" s="53"/>
      <c r="BJ62" s="53"/>
      <c r="BK62" s="53"/>
      <c r="BL62" s="53"/>
      <c r="BM62" s="53"/>
      <c r="BN62" s="53"/>
      <c r="BO62" s="53"/>
      <c r="BP62" s="53"/>
      <c r="BQ62" s="53"/>
      <c r="BR62" s="53"/>
      <c r="BS62" s="53"/>
      <c r="BT62" s="53"/>
      <c r="BU62" s="53"/>
      <c r="BV62" s="53"/>
      <c r="BW62" s="53"/>
      <c r="BX62" s="53"/>
      <c r="BY62" s="53"/>
      <c r="BZ62" s="53"/>
      <c r="CA62" s="53"/>
      <c r="CB62" s="53"/>
    </row>
    <row r="63" spans="1:80" x14ac:dyDescent="0.25">
      <c r="A63" s="53"/>
      <c r="B63" s="53"/>
      <c r="C63" s="53"/>
      <c r="D63" s="53"/>
      <c r="E63" s="53"/>
      <c r="F63" s="53"/>
      <c r="G63" s="53"/>
      <c r="H63" s="53"/>
      <c r="BE63" s="53"/>
      <c r="BF63" s="53"/>
      <c r="BG63" s="53"/>
      <c r="BH63" s="53"/>
      <c r="BI63" s="53"/>
      <c r="BJ63" s="53"/>
      <c r="BK63" s="53"/>
      <c r="BL63" s="53"/>
      <c r="BM63" s="53"/>
      <c r="BN63" s="53"/>
      <c r="BO63" s="53"/>
      <c r="BP63" s="53"/>
      <c r="BQ63" s="53"/>
      <c r="BR63" s="53"/>
      <c r="BS63" s="53"/>
      <c r="BT63" s="53"/>
      <c r="BU63" s="53"/>
      <c r="BV63" s="53"/>
      <c r="BW63" s="53"/>
      <c r="BX63" s="53"/>
      <c r="BY63" s="53"/>
      <c r="BZ63" s="53"/>
      <c r="CA63" s="53"/>
      <c r="CB63" s="53"/>
    </row>
    <row r="64" spans="1:80" x14ac:dyDescent="0.25">
      <c r="A64" s="53"/>
      <c r="B64" s="53"/>
      <c r="C64" s="53"/>
      <c r="D64" s="53"/>
      <c r="E64" s="53"/>
      <c r="F64" s="53"/>
      <c r="G64" s="53"/>
      <c r="H64" s="53"/>
      <c r="BE64" s="53"/>
      <c r="BF64" s="53"/>
      <c r="BG64" s="53"/>
      <c r="BH64" s="53"/>
      <c r="BI64" s="53"/>
      <c r="BJ64" s="53"/>
      <c r="BK64" s="53"/>
      <c r="BL64" s="53"/>
      <c r="BM64" s="53"/>
      <c r="BN64" s="53"/>
      <c r="BO64" s="53"/>
      <c r="BP64" s="53"/>
      <c r="BQ64" s="53"/>
      <c r="BR64" s="53"/>
      <c r="BS64" s="53"/>
      <c r="BT64" s="53"/>
      <c r="BU64" s="53"/>
      <c r="BV64" s="53"/>
      <c r="BW64" s="53"/>
      <c r="BX64" s="53"/>
      <c r="BY64" s="53"/>
      <c r="BZ64" s="53"/>
      <c r="CA64" s="53"/>
      <c r="CB64" s="53"/>
    </row>
    <row r="65" spans="1:80" x14ac:dyDescent="0.25">
      <c r="A65" s="53"/>
      <c r="B65" s="53"/>
      <c r="C65" s="53"/>
      <c r="D65" s="53"/>
      <c r="E65" s="53"/>
      <c r="F65" s="53"/>
      <c r="G65" s="53"/>
      <c r="H65" s="53"/>
      <c r="BE65" s="53"/>
      <c r="BF65" s="53"/>
      <c r="BG65" s="53"/>
      <c r="BH65" s="53"/>
      <c r="BI65" s="53"/>
      <c r="BJ65" s="53"/>
      <c r="BK65" s="53"/>
      <c r="BL65" s="53"/>
      <c r="BM65" s="53"/>
      <c r="BN65" s="53"/>
      <c r="BO65" s="53"/>
      <c r="BP65" s="53"/>
      <c r="BQ65" s="53"/>
      <c r="BR65" s="53"/>
      <c r="BS65" s="53"/>
      <c r="BT65" s="53"/>
      <c r="BU65" s="53"/>
      <c r="BV65" s="53"/>
      <c r="BW65" s="53"/>
      <c r="BX65" s="53"/>
      <c r="BY65" s="53"/>
      <c r="BZ65" s="53"/>
      <c r="CA65" s="53"/>
      <c r="CB65" s="53"/>
    </row>
    <row r="66" spans="1:80" x14ac:dyDescent="0.25">
      <c r="A66" s="53"/>
      <c r="B66" s="53"/>
      <c r="C66" s="53"/>
      <c r="D66" s="53"/>
      <c r="E66" s="53"/>
      <c r="F66" s="53"/>
      <c r="G66" s="53"/>
      <c r="H66" s="53"/>
      <c r="BE66" s="53"/>
      <c r="BF66" s="53"/>
      <c r="BG66" s="53"/>
      <c r="BH66" s="53"/>
      <c r="BI66" s="53"/>
      <c r="BJ66" s="53"/>
      <c r="BK66" s="53"/>
      <c r="BL66" s="53"/>
      <c r="BM66" s="53"/>
      <c r="BN66" s="53"/>
      <c r="BO66" s="53"/>
      <c r="BP66" s="53"/>
      <c r="BQ66" s="53"/>
      <c r="BR66" s="53"/>
      <c r="BS66" s="53"/>
      <c r="BT66" s="53"/>
      <c r="BU66" s="53"/>
      <c r="BV66" s="53"/>
      <c r="BW66" s="53"/>
      <c r="BX66" s="53"/>
      <c r="BY66" s="53"/>
      <c r="BZ66" s="53"/>
      <c r="CA66" s="53"/>
      <c r="CB66" s="53"/>
    </row>
    <row r="67" spans="1:80" x14ac:dyDescent="0.25">
      <c r="A67" s="53"/>
      <c r="B67" s="53"/>
      <c r="C67" s="53"/>
      <c r="D67" s="53"/>
      <c r="E67" s="53"/>
      <c r="F67" s="53"/>
      <c r="G67" s="53"/>
      <c r="H67" s="53"/>
      <c r="BE67" s="53"/>
      <c r="BF67" s="53"/>
      <c r="BG67" s="53"/>
      <c r="BH67" s="53"/>
      <c r="BI67" s="53"/>
      <c r="BJ67" s="53"/>
      <c r="BK67" s="53"/>
      <c r="BL67" s="53"/>
      <c r="BM67" s="53"/>
      <c r="BN67" s="53"/>
      <c r="BO67" s="53"/>
      <c r="BP67" s="53"/>
      <c r="BQ67" s="53"/>
      <c r="BR67" s="53"/>
      <c r="BS67" s="53"/>
      <c r="BT67" s="53"/>
      <c r="BU67" s="53"/>
      <c r="BV67" s="53"/>
      <c r="BW67" s="53"/>
      <c r="BX67" s="53"/>
      <c r="BY67" s="53"/>
      <c r="BZ67" s="53"/>
      <c r="CA67" s="53"/>
      <c r="CB67" s="53"/>
    </row>
    <row r="68" spans="1:80" x14ac:dyDescent="0.25">
      <c r="A68" s="53"/>
      <c r="B68" s="53"/>
      <c r="C68" s="53"/>
      <c r="D68" s="53"/>
      <c r="E68" s="53"/>
      <c r="F68" s="53"/>
      <c r="G68" s="53"/>
      <c r="H68" s="53"/>
      <c r="BE68" s="53"/>
      <c r="BF68" s="53"/>
      <c r="BG68" s="53"/>
      <c r="BH68" s="53"/>
      <c r="BI68" s="53"/>
      <c r="BJ68" s="53"/>
      <c r="BK68" s="53"/>
      <c r="BL68" s="53"/>
      <c r="BM68" s="53"/>
      <c r="BN68" s="53"/>
      <c r="BO68" s="53"/>
      <c r="BP68" s="53"/>
      <c r="BQ68" s="53"/>
      <c r="BR68" s="53"/>
      <c r="BS68" s="53"/>
      <c r="BT68" s="53"/>
      <c r="BU68" s="53"/>
      <c r="BV68" s="53"/>
      <c r="BW68" s="53"/>
      <c r="BX68" s="53"/>
      <c r="BY68" s="53"/>
      <c r="BZ68" s="53"/>
      <c r="CA68" s="53"/>
      <c r="CB68" s="53"/>
    </row>
    <row r="69" spans="1:80" x14ac:dyDescent="0.25">
      <c r="A69" s="53"/>
      <c r="B69" s="53"/>
      <c r="C69" s="53"/>
      <c r="D69" s="53"/>
      <c r="E69" s="53"/>
      <c r="F69" s="53"/>
      <c r="G69" s="53"/>
      <c r="H69" s="53"/>
      <c r="BE69" s="53"/>
      <c r="BF69" s="53"/>
      <c r="BG69" s="53"/>
      <c r="BH69" s="53"/>
      <c r="BI69" s="53"/>
      <c r="BJ69" s="53"/>
      <c r="BK69" s="53"/>
      <c r="BL69" s="53"/>
      <c r="BM69" s="53"/>
      <c r="BN69" s="53"/>
      <c r="BO69" s="53"/>
      <c r="BP69" s="53"/>
      <c r="BQ69" s="53"/>
      <c r="BR69" s="53"/>
      <c r="BS69" s="53"/>
      <c r="BT69" s="53"/>
      <c r="BU69" s="53"/>
      <c r="BV69" s="53"/>
      <c r="BW69" s="53"/>
      <c r="BX69" s="53"/>
      <c r="BY69" s="53"/>
      <c r="BZ69" s="53"/>
      <c r="CA69" s="53"/>
      <c r="CB69" s="53"/>
    </row>
    <row r="70" spans="1:80" x14ac:dyDescent="0.25">
      <c r="A70" s="53"/>
      <c r="B70" s="53"/>
      <c r="C70" s="53"/>
      <c r="D70" s="53"/>
      <c r="E70" s="53"/>
      <c r="F70" s="53"/>
      <c r="G70" s="53"/>
      <c r="H70" s="53"/>
      <c r="BE70" s="53"/>
      <c r="BF70" s="53"/>
      <c r="BG70" s="53"/>
      <c r="BH70" s="53"/>
      <c r="BI70" s="53"/>
      <c r="BJ70" s="53"/>
      <c r="BK70" s="53"/>
      <c r="BL70" s="53"/>
      <c r="BM70" s="53"/>
      <c r="BN70" s="53"/>
      <c r="BO70" s="53"/>
      <c r="BP70" s="53"/>
      <c r="BQ70" s="53"/>
      <c r="BR70" s="53"/>
      <c r="BS70" s="53"/>
      <c r="BT70" s="53"/>
      <c r="BU70" s="53"/>
      <c r="BV70" s="53"/>
      <c r="BW70" s="53"/>
      <c r="BX70" s="53"/>
      <c r="BY70" s="53"/>
      <c r="BZ70" s="53"/>
      <c r="CA70" s="53"/>
      <c r="CB70" s="53"/>
    </row>
    <row r="71" spans="1:80" x14ac:dyDescent="0.25">
      <c r="A71" s="53"/>
      <c r="B71" s="53"/>
      <c r="C71" s="53"/>
      <c r="D71" s="53"/>
      <c r="E71" s="53"/>
      <c r="F71" s="53"/>
      <c r="G71" s="53"/>
      <c r="H71" s="53"/>
      <c r="BE71" s="53"/>
      <c r="BF71" s="53"/>
      <c r="BG71" s="53"/>
      <c r="BH71" s="53"/>
      <c r="BI71" s="53"/>
      <c r="BJ71" s="53"/>
      <c r="BK71" s="53"/>
      <c r="BL71" s="53"/>
      <c r="BM71" s="53"/>
      <c r="BN71" s="53"/>
      <c r="BO71" s="53"/>
      <c r="BP71" s="53"/>
      <c r="BQ71" s="53"/>
      <c r="BR71" s="53"/>
      <c r="BS71" s="53"/>
      <c r="BT71" s="53"/>
      <c r="BU71" s="53"/>
      <c r="BV71" s="53"/>
      <c r="BW71" s="53"/>
      <c r="BX71" s="53"/>
      <c r="BY71" s="53"/>
      <c r="BZ71" s="53"/>
      <c r="CA71" s="53"/>
      <c r="CB71" s="53"/>
    </row>
    <row r="72" spans="1:80" x14ac:dyDescent="0.25">
      <c r="A72" s="53"/>
      <c r="B72" s="53"/>
      <c r="C72" s="53"/>
      <c r="D72" s="53"/>
      <c r="E72" s="53"/>
      <c r="F72" s="53"/>
      <c r="G72" s="53"/>
      <c r="H72" s="53"/>
      <c r="BE72" s="53"/>
      <c r="BF72" s="53"/>
      <c r="BG72" s="53"/>
      <c r="BH72" s="53"/>
      <c r="BI72" s="53"/>
      <c r="BJ72" s="53"/>
      <c r="BK72" s="53"/>
      <c r="BL72" s="53"/>
      <c r="BM72" s="53"/>
      <c r="BN72" s="53"/>
      <c r="BO72" s="53"/>
      <c r="BP72" s="53"/>
      <c r="BQ72" s="53"/>
      <c r="BR72" s="53"/>
      <c r="BS72" s="53"/>
      <c r="BT72" s="53"/>
      <c r="BU72" s="53"/>
      <c r="BV72" s="53"/>
      <c r="BW72" s="53"/>
      <c r="BX72" s="53"/>
      <c r="BY72" s="53"/>
      <c r="BZ72" s="53"/>
      <c r="CA72" s="53"/>
      <c r="CB72" s="53"/>
    </row>
    <row r="73" spans="1:80" x14ac:dyDescent="0.25">
      <c r="A73" s="53"/>
      <c r="B73" s="53"/>
      <c r="C73" s="53"/>
      <c r="D73" s="53"/>
      <c r="E73" s="53"/>
      <c r="F73" s="53"/>
      <c r="G73" s="53"/>
      <c r="H73" s="53"/>
      <c r="BE73" s="53"/>
      <c r="BF73" s="53"/>
      <c r="BG73" s="53"/>
      <c r="BH73" s="53"/>
      <c r="BI73" s="53"/>
      <c r="BJ73" s="53"/>
      <c r="BK73" s="53"/>
      <c r="BL73" s="53"/>
      <c r="BM73" s="53"/>
      <c r="BN73" s="53"/>
      <c r="BO73" s="53"/>
      <c r="BP73" s="53"/>
      <c r="BQ73" s="53"/>
      <c r="BR73" s="53"/>
      <c r="BS73" s="53"/>
      <c r="BT73" s="53"/>
      <c r="BU73" s="53"/>
      <c r="BV73" s="53"/>
      <c r="BW73" s="53"/>
      <c r="BX73" s="53"/>
      <c r="BY73" s="53"/>
      <c r="BZ73" s="53"/>
      <c r="CA73" s="53"/>
      <c r="CB73" s="53"/>
    </row>
    <row r="74" spans="1:80" x14ac:dyDescent="0.25">
      <c r="A74" s="53"/>
      <c r="B74" s="53"/>
      <c r="C74" s="53"/>
      <c r="D74" s="53"/>
      <c r="E74" s="53"/>
      <c r="F74" s="53"/>
      <c r="G74" s="53"/>
      <c r="H74" s="53"/>
      <c r="BE74" s="53"/>
      <c r="BF74" s="53"/>
      <c r="BG74" s="53"/>
      <c r="BH74" s="53"/>
      <c r="BI74" s="53"/>
      <c r="BJ74" s="53"/>
      <c r="BK74" s="53"/>
      <c r="BL74" s="53"/>
      <c r="BM74" s="53"/>
      <c r="BN74" s="53"/>
      <c r="BO74" s="53"/>
      <c r="BP74" s="53"/>
      <c r="BQ74" s="53"/>
      <c r="BR74" s="53"/>
      <c r="BS74" s="53"/>
      <c r="BT74" s="53"/>
      <c r="BU74" s="53"/>
      <c r="BV74" s="53"/>
      <c r="BW74" s="53"/>
      <c r="BX74" s="53"/>
      <c r="BY74" s="53"/>
      <c r="BZ74" s="53"/>
      <c r="CA74" s="53"/>
      <c r="CB74" s="53"/>
    </row>
    <row r="75" spans="1:80" x14ac:dyDescent="0.25">
      <c r="A75" s="53"/>
      <c r="B75" s="53"/>
      <c r="C75" s="53"/>
      <c r="D75" s="53"/>
      <c r="E75" s="53"/>
      <c r="F75" s="53"/>
      <c r="G75" s="53"/>
      <c r="H75" s="53"/>
      <c r="BE75" s="53"/>
      <c r="BF75" s="53"/>
      <c r="BG75" s="53"/>
      <c r="BH75" s="53"/>
      <c r="BI75" s="53"/>
      <c r="BJ75" s="53"/>
      <c r="BK75" s="53"/>
      <c r="BL75" s="53"/>
      <c r="BM75" s="53"/>
      <c r="BN75" s="53"/>
      <c r="BO75" s="53"/>
      <c r="BP75" s="53"/>
      <c r="BQ75" s="53"/>
      <c r="BR75" s="53"/>
      <c r="BS75" s="53"/>
      <c r="BT75" s="53"/>
      <c r="BU75" s="53"/>
      <c r="BV75" s="53"/>
      <c r="BW75" s="53"/>
      <c r="BX75" s="53"/>
      <c r="BY75" s="53"/>
      <c r="BZ75" s="53"/>
      <c r="CA75" s="53"/>
      <c r="CB75" s="53"/>
    </row>
    <row r="76" spans="1:80" x14ac:dyDescent="0.25">
      <c r="A76" s="53"/>
      <c r="B76" s="53"/>
      <c r="C76" s="53"/>
      <c r="D76" s="53"/>
      <c r="E76" s="53"/>
      <c r="F76" s="53"/>
      <c r="G76" s="53"/>
      <c r="H76" s="53"/>
      <c r="BE76" s="53"/>
      <c r="BF76" s="53"/>
      <c r="BG76" s="53"/>
      <c r="BH76" s="53"/>
      <c r="BI76" s="53"/>
      <c r="BJ76" s="53"/>
      <c r="BK76" s="53"/>
      <c r="BL76" s="53"/>
      <c r="BM76" s="53"/>
      <c r="BN76" s="53"/>
      <c r="BO76" s="53"/>
      <c r="BP76" s="53"/>
      <c r="BQ76" s="53"/>
      <c r="BR76" s="53"/>
      <c r="BS76" s="53"/>
      <c r="BT76" s="53"/>
      <c r="BU76" s="53"/>
      <c r="BV76" s="53"/>
      <c r="BW76" s="53"/>
      <c r="BX76" s="53"/>
      <c r="BY76" s="53"/>
      <c r="BZ76" s="53"/>
      <c r="CA76" s="53"/>
      <c r="CB76" s="53"/>
    </row>
    <row r="77" spans="1:80" x14ac:dyDescent="0.25">
      <c r="A77" s="53"/>
      <c r="B77" s="53"/>
      <c r="C77" s="53"/>
      <c r="D77" s="53"/>
      <c r="E77" s="53"/>
      <c r="F77" s="53"/>
      <c r="G77" s="53"/>
      <c r="H77" s="53"/>
      <c r="BE77" s="53"/>
      <c r="BF77" s="53"/>
      <c r="BG77" s="53"/>
      <c r="BH77" s="53"/>
      <c r="BI77" s="53"/>
      <c r="BJ77" s="53"/>
      <c r="BK77" s="53"/>
      <c r="BL77" s="53"/>
      <c r="BM77" s="53"/>
      <c r="BN77" s="53"/>
      <c r="BO77" s="53"/>
      <c r="BP77" s="53"/>
      <c r="BQ77" s="53"/>
      <c r="BR77" s="53"/>
      <c r="BS77" s="53"/>
      <c r="BT77" s="53"/>
      <c r="BU77" s="53"/>
      <c r="BV77" s="53"/>
      <c r="BW77" s="53"/>
      <c r="BX77" s="53"/>
      <c r="BY77" s="53"/>
      <c r="BZ77" s="53"/>
      <c r="CA77" s="53"/>
      <c r="CB77" s="53"/>
    </row>
    <row r="78" spans="1:80" x14ac:dyDescent="0.25">
      <c r="A78" s="53"/>
      <c r="B78" s="53"/>
      <c r="C78" s="53"/>
      <c r="D78" s="53"/>
      <c r="E78" s="53"/>
      <c r="F78" s="53"/>
      <c r="G78" s="53"/>
      <c r="H78" s="53"/>
      <c r="BE78" s="53"/>
      <c r="BF78" s="53"/>
      <c r="BG78" s="53"/>
      <c r="BH78" s="53"/>
      <c r="BI78" s="53"/>
      <c r="BJ78" s="53"/>
      <c r="BK78" s="53"/>
      <c r="BL78" s="53"/>
      <c r="BM78" s="53"/>
      <c r="BN78" s="53"/>
      <c r="BO78" s="53"/>
      <c r="BP78" s="53"/>
      <c r="BQ78" s="53"/>
      <c r="BR78" s="53"/>
      <c r="BS78" s="53"/>
      <c r="BT78" s="53"/>
      <c r="BU78" s="53"/>
      <c r="BV78" s="53"/>
      <c r="BW78" s="53"/>
      <c r="BX78" s="53"/>
      <c r="BY78" s="53"/>
      <c r="BZ78" s="53"/>
      <c r="CA78" s="53"/>
      <c r="CB78" s="53"/>
    </row>
    <row r="79" spans="1:80" x14ac:dyDescent="0.25">
      <c r="A79" s="53"/>
      <c r="B79" s="53"/>
      <c r="C79" s="53"/>
      <c r="D79" s="53"/>
      <c r="E79" s="53"/>
      <c r="F79" s="53"/>
      <c r="G79" s="53"/>
      <c r="H79" s="53"/>
      <c r="BE79" s="53"/>
      <c r="BF79" s="53"/>
      <c r="BG79" s="53"/>
      <c r="BH79" s="53"/>
      <c r="BI79" s="53"/>
      <c r="BJ79" s="53"/>
      <c r="BK79" s="53"/>
      <c r="BL79" s="53"/>
      <c r="BM79" s="53"/>
      <c r="BN79" s="53"/>
      <c r="BO79" s="53"/>
      <c r="BP79" s="53"/>
      <c r="BQ79" s="53"/>
      <c r="BR79" s="53"/>
      <c r="BS79" s="53"/>
      <c r="BT79" s="53"/>
      <c r="BU79" s="53"/>
      <c r="BV79" s="53"/>
      <c r="BW79" s="53"/>
      <c r="BX79" s="53"/>
      <c r="BY79" s="53"/>
      <c r="BZ79" s="53"/>
      <c r="CA79" s="53"/>
      <c r="CB79" s="53"/>
    </row>
    <row r="80" spans="1:80" x14ac:dyDescent="0.25">
      <c r="A80" s="53"/>
      <c r="B80" s="53"/>
      <c r="C80" s="53"/>
      <c r="D80" s="53"/>
      <c r="E80" s="53"/>
      <c r="F80" s="53"/>
      <c r="G80" s="53"/>
      <c r="H80" s="53"/>
      <c r="BE80" s="53"/>
      <c r="BF80" s="53"/>
      <c r="BG80" s="53"/>
      <c r="BH80" s="53"/>
      <c r="BI80" s="53"/>
      <c r="BJ80" s="53"/>
      <c r="BK80" s="53"/>
      <c r="BL80" s="53"/>
      <c r="BM80" s="53"/>
      <c r="BN80" s="53"/>
      <c r="BO80" s="53"/>
      <c r="BP80" s="53"/>
      <c r="BQ80" s="53"/>
      <c r="BR80" s="53"/>
      <c r="BS80" s="53"/>
      <c r="BT80" s="53"/>
      <c r="BU80" s="53"/>
      <c r="BV80" s="53"/>
      <c r="BW80" s="53"/>
      <c r="BX80" s="53"/>
      <c r="BY80" s="53"/>
      <c r="BZ80" s="53"/>
      <c r="CA80" s="53"/>
      <c r="CB80" s="53"/>
    </row>
    <row r="81" spans="1:80" x14ac:dyDescent="0.25">
      <c r="A81" s="53"/>
      <c r="B81" s="53"/>
      <c r="C81" s="53"/>
      <c r="D81" s="53"/>
      <c r="E81" s="53"/>
      <c r="F81" s="53"/>
      <c r="G81" s="53"/>
      <c r="H81" s="53"/>
      <c r="BE81" s="53"/>
      <c r="BF81" s="53"/>
      <c r="BG81" s="53"/>
      <c r="BH81" s="53"/>
      <c r="BI81" s="53"/>
      <c r="BJ81" s="53"/>
      <c r="BK81" s="53"/>
      <c r="BL81" s="53"/>
      <c r="BM81" s="53"/>
      <c r="BN81" s="53"/>
      <c r="BO81" s="53"/>
      <c r="BP81" s="53"/>
      <c r="BQ81" s="53"/>
      <c r="BR81" s="53"/>
      <c r="BS81" s="53"/>
      <c r="BT81" s="53"/>
      <c r="BU81" s="53"/>
      <c r="BV81" s="53"/>
      <c r="BW81" s="53"/>
      <c r="BX81" s="53"/>
      <c r="BY81" s="53"/>
      <c r="BZ81" s="53"/>
      <c r="CA81" s="53"/>
      <c r="CB81" s="53"/>
    </row>
    <row r="82" spans="1:80" x14ac:dyDescent="0.25">
      <c r="A82" s="53"/>
      <c r="B82" s="53"/>
      <c r="C82" s="53"/>
      <c r="D82" s="53"/>
      <c r="E82" s="53"/>
      <c r="F82" s="53"/>
      <c r="G82" s="53"/>
      <c r="H82" s="53"/>
      <c r="BE82" s="53"/>
      <c r="BF82" s="53"/>
      <c r="BG82" s="53"/>
      <c r="BH82" s="53"/>
      <c r="BI82" s="53"/>
      <c r="BJ82" s="53"/>
      <c r="BK82" s="53"/>
      <c r="BL82" s="53"/>
      <c r="BM82" s="53"/>
      <c r="BN82" s="53"/>
      <c r="BO82" s="53"/>
      <c r="BP82" s="53"/>
      <c r="BQ82" s="53"/>
      <c r="BR82" s="53"/>
      <c r="BS82" s="53"/>
      <c r="BT82" s="53"/>
      <c r="BU82" s="53"/>
      <c r="BV82" s="53"/>
      <c r="BW82" s="53"/>
      <c r="BX82" s="53"/>
      <c r="BY82" s="53"/>
      <c r="BZ82" s="53"/>
      <c r="CA82" s="53"/>
      <c r="CB82" s="53"/>
    </row>
    <row r="83" spans="1:80" x14ac:dyDescent="0.25">
      <c r="A83" s="53"/>
      <c r="B83" s="53"/>
      <c r="C83" s="53"/>
      <c r="D83" s="53"/>
      <c r="E83" s="53"/>
      <c r="F83" s="53"/>
      <c r="G83" s="53"/>
      <c r="H83" s="53"/>
      <c r="BE83" s="53"/>
      <c r="BF83" s="53"/>
      <c r="BG83" s="53"/>
      <c r="BH83" s="53"/>
      <c r="BI83" s="53"/>
      <c r="BJ83" s="53"/>
      <c r="BK83" s="53"/>
      <c r="BL83" s="53"/>
      <c r="BM83" s="53"/>
      <c r="BN83" s="53"/>
      <c r="BO83" s="53"/>
      <c r="BP83" s="53"/>
      <c r="BQ83" s="53"/>
      <c r="BR83" s="53"/>
      <c r="BS83" s="53"/>
      <c r="BT83" s="53"/>
      <c r="BU83" s="53"/>
      <c r="BV83" s="53"/>
      <c r="BW83" s="53"/>
      <c r="BX83" s="53"/>
      <c r="BY83" s="53"/>
      <c r="BZ83" s="53"/>
      <c r="CA83" s="53"/>
      <c r="CB83" s="53"/>
    </row>
    <row r="84" spans="1:80" x14ac:dyDescent="0.25">
      <c r="A84" s="53"/>
      <c r="B84" s="53"/>
      <c r="C84" s="53"/>
      <c r="D84" s="53"/>
      <c r="E84" s="53"/>
      <c r="F84" s="53"/>
      <c r="G84" s="53"/>
      <c r="H84" s="53"/>
      <c r="BE84" s="53"/>
      <c r="BF84" s="53"/>
      <c r="BG84" s="53"/>
      <c r="BH84" s="53"/>
      <c r="BI84" s="53"/>
      <c r="BJ84" s="53"/>
      <c r="BK84" s="53"/>
      <c r="BL84" s="53"/>
      <c r="BM84" s="53"/>
      <c r="BN84" s="53"/>
      <c r="BO84" s="53"/>
      <c r="BP84" s="53"/>
      <c r="BQ84" s="53"/>
      <c r="BR84" s="53"/>
      <c r="BS84" s="53"/>
      <c r="BT84" s="53"/>
      <c r="BU84" s="53"/>
      <c r="BV84" s="53"/>
      <c r="BW84" s="53"/>
      <c r="BX84" s="53"/>
      <c r="BY84" s="53"/>
      <c r="BZ84" s="53"/>
      <c r="CA84" s="53"/>
      <c r="CB84" s="53"/>
    </row>
    <row r="85" spans="1:80" x14ac:dyDescent="0.25">
      <c r="A85" s="53"/>
      <c r="B85" s="53"/>
      <c r="C85" s="53"/>
      <c r="D85" s="53"/>
      <c r="E85" s="53"/>
      <c r="F85" s="53"/>
      <c r="G85" s="53"/>
      <c r="H85" s="53"/>
      <c r="BE85" s="53"/>
      <c r="BF85" s="53"/>
      <c r="BG85" s="53"/>
      <c r="BH85" s="53"/>
      <c r="BI85" s="53"/>
      <c r="BJ85" s="53"/>
      <c r="BK85" s="53"/>
      <c r="BL85" s="53"/>
      <c r="BM85" s="53"/>
      <c r="BN85" s="53"/>
      <c r="BO85" s="53"/>
      <c r="BP85" s="53"/>
      <c r="BQ85" s="53"/>
      <c r="BR85" s="53"/>
      <c r="BS85" s="53"/>
      <c r="BT85" s="53"/>
      <c r="BU85" s="53"/>
      <c r="BV85" s="53"/>
      <c r="BW85" s="53"/>
      <c r="BX85" s="53"/>
      <c r="BY85" s="53"/>
      <c r="BZ85" s="53"/>
      <c r="CA85" s="53"/>
      <c r="CB85" s="53"/>
    </row>
    <row r="86" spans="1:80" x14ac:dyDescent="0.25">
      <c r="A86" s="53"/>
      <c r="B86" s="53"/>
      <c r="C86" s="53"/>
      <c r="D86" s="53"/>
      <c r="E86" s="53"/>
      <c r="F86" s="53"/>
      <c r="G86" s="53"/>
      <c r="H86" s="53"/>
      <c r="BE86" s="53"/>
      <c r="BF86" s="53"/>
      <c r="BG86" s="53"/>
      <c r="BH86" s="53"/>
      <c r="BI86" s="53"/>
      <c r="BJ86" s="53"/>
      <c r="BK86" s="53"/>
      <c r="BL86" s="53"/>
      <c r="BM86" s="53"/>
      <c r="BN86" s="53"/>
      <c r="BO86" s="53"/>
      <c r="BP86" s="53"/>
      <c r="BQ86" s="53"/>
      <c r="BR86" s="53"/>
      <c r="BS86" s="53"/>
      <c r="BT86" s="53"/>
      <c r="BU86" s="53"/>
      <c r="BV86" s="53"/>
      <c r="BW86" s="53"/>
      <c r="BX86" s="53"/>
      <c r="BY86" s="53"/>
      <c r="BZ86" s="53"/>
      <c r="CA86" s="53"/>
      <c r="CB86" s="53"/>
    </row>
    <row r="87" spans="1:80" x14ac:dyDescent="0.25">
      <c r="A87" s="53"/>
      <c r="B87" s="53"/>
      <c r="C87" s="53"/>
      <c r="D87" s="53"/>
      <c r="E87" s="53"/>
      <c r="F87" s="53"/>
      <c r="G87" s="53"/>
      <c r="H87" s="53"/>
      <c r="BE87" s="53"/>
      <c r="BF87" s="53"/>
      <c r="BG87" s="53"/>
      <c r="BH87" s="53"/>
      <c r="BI87" s="53"/>
      <c r="BJ87" s="53"/>
      <c r="BK87" s="53"/>
      <c r="BL87" s="53"/>
      <c r="BM87" s="53"/>
      <c r="BN87" s="53"/>
      <c r="BO87" s="53"/>
      <c r="BP87" s="53"/>
      <c r="BQ87" s="53"/>
      <c r="BR87" s="53"/>
      <c r="BS87" s="53"/>
      <c r="BT87" s="53"/>
      <c r="BU87" s="53"/>
      <c r="BV87" s="53"/>
      <c r="BW87" s="53"/>
      <c r="BX87" s="53"/>
      <c r="BY87" s="53"/>
      <c r="BZ87" s="53"/>
      <c r="CA87" s="53"/>
      <c r="CB87" s="53"/>
    </row>
    <row r="88" spans="1:80" x14ac:dyDescent="0.25">
      <c r="A88" s="53"/>
      <c r="B88" s="53"/>
      <c r="C88" s="53"/>
      <c r="D88" s="53"/>
      <c r="E88" s="53"/>
      <c r="F88" s="53"/>
      <c r="G88" s="53"/>
      <c r="H88" s="53"/>
      <c r="BE88" s="53"/>
      <c r="BF88" s="53"/>
      <c r="BG88" s="53"/>
      <c r="BH88" s="53"/>
      <c r="BI88" s="53"/>
      <c r="BJ88" s="53"/>
      <c r="BK88" s="53"/>
      <c r="BL88" s="53"/>
      <c r="BM88" s="53"/>
      <c r="BN88" s="53"/>
      <c r="BO88" s="53"/>
      <c r="BP88" s="53"/>
      <c r="BQ88" s="53"/>
      <c r="BR88" s="53"/>
      <c r="BS88" s="53"/>
      <c r="BT88" s="53"/>
      <c r="BU88" s="53"/>
      <c r="BV88" s="53"/>
      <c r="BW88" s="53"/>
      <c r="BX88" s="53"/>
      <c r="BY88" s="53"/>
      <c r="BZ88" s="53"/>
      <c r="CA88" s="53"/>
      <c r="CB88" s="53"/>
    </row>
    <row r="89" spans="1:80" x14ac:dyDescent="0.25">
      <c r="A89" s="53"/>
      <c r="B89" s="53"/>
      <c r="C89" s="53"/>
      <c r="D89" s="53"/>
      <c r="E89" s="53"/>
      <c r="F89" s="53"/>
      <c r="G89" s="53"/>
      <c r="H89" s="53"/>
      <c r="BE89" s="53"/>
      <c r="BF89" s="53"/>
      <c r="BG89" s="53"/>
      <c r="BH89" s="53"/>
      <c r="BI89" s="53"/>
      <c r="BJ89" s="53"/>
      <c r="BK89" s="53"/>
      <c r="BL89" s="53"/>
      <c r="BM89" s="53"/>
      <c r="BN89" s="53"/>
      <c r="BO89" s="53"/>
      <c r="BP89" s="53"/>
      <c r="BQ89" s="53"/>
      <c r="BR89" s="53"/>
      <c r="BS89" s="53"/>
      <c r="BT89" s="53"/>
      <c r="BU89" s="53"/>
      <c r="BV89" s="53"/>
      <c r="BW89" s="53"/>
      <c r="BX89" s="53"/>
      <c r="BY89" s="53"/>
      <c r="BZ89" s="53"/>
      <c r="CA89" s="53"/>
      <c r="CB89" s="53"/>
    </row>
    <row r="90" spans="1:80" x14ac:dyDescent="0.25">
      <c r="A90" s="53"/>
      <c r="B90" s="53"/>
      <c r="C90" s="53"/>
      <c r="D90" s="53"/>
      <c r="E90" s="53"/>
      <c r="F90" s="53"/>
      <c r="G90" s="53"/>
      <c r="H90" s="53"/>
      <c r="BE90" s="53"/>
      <c r="BF90" s="53"/>
      <c r="BG90" s="53"/>
      <c r="BH90" s="53"/>
      <c r="BI90" s="53"/>
      <c r="BJ90" s="53"/>
      <c r="BK90" s="53"/>
      <c r="BL90" s="53"/>
      <c r="BM90" s="53"/>
      <c r="BN90" s="53"/>
      <c r="BO90" s="53"/>
      <c r="BP90" s="53"/>
      <c r="BQ90" s="53"/>
      <c r="BR90" s="53"/>
      <c r="BS90" s="53"/>
      <c r="BT90" s="53"/>
      <c r="BU90" s="53"/>
      <c r="BV90" s="53"/>
      <c r="BW90" s="53"/>
      <c r="BX90" s="53"/>
      <c r="BY90" s="53"/>
      <c r="BZ90" s="53"/>
      <c r="CA90" s="53"/>
      <c r="CB90" s="53"/>
    </row>
    <row r="91" spans="1:80" x14ac:dyDescent="0.25">
      <c r="A91" s="53"/>
      <c r="B91" s="53"/>
      <c r="C91" s="53"/>
      <c r="D91" s="53"/>
      <c r="E91" s="53"/>
      <c r="F91" s="53"/>
      <c r="G91" s="53"/>
      <c r="H91" s="53"/>
      <c r="BE91" s="53"/>
      <c r="BF91" s="53"/>
      <c r="BG91" s="53"/>
      <c r="BH91" s="53"/>
      <c r="BI91" s="53"/>
      <c r="BJ91" s="53"/>
      <c r="BK91" s="53"/>
      <c r="BL91" s="53"/>
      <c r="BM91" s="53"/>
      <c r="BN91" s="53"/>
      <c r="BO91" s="53"/>
      <c r="BP91" s="53"/>
      <c r="BQ91" s="53"/>
      <c r="BR91" s="53"/>
      <c r="BS91" s="53"/>
      <c r="BT91" s="53"/>
      <c r="BU91" s="53"/>
      <c r="BV91" s="53"/>
      <c r="BW91" s="53"/>
      <c r="BX91" s="53"/>
      <c r="BY91" s="53"/>
      <c r="BZ91" s="53"/>
      <c r="CA91" s="53"/>
      <c r="CB91" s="53"/>
    </row>
    <row r="92" spans="1:80" x14ac:dyDescent="0.25">
      <c r="A92" s="53"/>
      <c r="B92" s="53"/>
      <c r="C92" s="53"/>
      <c r="D92" s="53"/>
      <c r="E92" s="53"/>
      <c r="F92" s="53"/>
      <c r="G92" s="53"/>
      <c r="H92" s="53"/>
      <c r="BE92" s="53"/>
      <c r="BF92" s="53"/>
      <c r="BG92" s="53"/>
      <c r="BH92" s="53"/>
      <c r="BI92" s="53"/>
      <c r="BJ92" s="53"/>
      <c r="BK92" s="53"/>
      <c r="BL92" s="53"/>
      <c r="BM92" s="53"/>
      <c r="BN92" s="53"/>
      <c r="BO92" s="53"/>
      <c r="BP92" s="53"/>
      <c r="BQ92" s="53"/>
      <c r="BR92" s="53"/>
      <c r="BS92" s="53"/>
      <c r="BT92" s="53"/>
      <c r="BU92" s="53"/>
      <c r="BV92" s="53"/>
      <c r="BW92" s="53"/>
      <c r="BX92" s="53"/>
      <c r="BY92" s="53"/>
      <c r="BZ92" s="53"/>
      <c r="CA92" s="53"/>
      <c r="CB92" s="53"/>
    </row>
    <row r="93" spans="1:80" x14ac:dyDescent="0.25">
      <c r="A93" s="53"/>
      <c r="B93" s="53"/>
      <c r="C93" s="53"/>
      <c r="D93" s="53"/>
      <c r="E93" s="53"/>
      <c r="F93" s="53"/>
      <c r="G93" s="53"/>
      <c r="H93" s="53"/>
      <c r="BE93" s="53"/>
      <c r="BF93" s="53"/>
      <c r="BG93" s="53"/>
      <c r="BH93" s="53"/>
      <c r="BI93" s="53"/>
      <c r="BJ93" s="53"/>
      <c r="BK93" s="53"/>
      <c r="BL93" s="53"/>
      <c r="BM93" s="53"/>
      <c r="BN93" s="53"/>
      <c r="BO93" s="53"/>
      <c r="BP93" s="53"/>
      <c r="BQ93" s="53"/>
      <c r="BR93" s="53"/>
      <c r="BS93" s="53"/>
      <c r="BT93" s="53"/>
      <c r="BU93" s="53"/>
      <c r="BV93" s="53"/>
      <c r="BW93" s="53"/>
      <c r="BX93" s="53"/>
      <c r="BY93" s="53"/>
      <c r="BZ93" s="53"/>
      <c r="CA93" s="53"/>
      <c r="CB93" s="53"/>
    </row>
    <row r="94" spans="1:80" x14ac:dyDescent="0.25">
      <c r="A94" s="53"/>
      <c r="B94" s="53"/>
      <c r="C94" s="53"/>
      <c r="D94" s="53"/>
      <c r="E94" s="53"/>
      <c r="F94" s="53"/>
      <c r="G94" s="53"/>
      <c r="H94" s="53"/>
      <c r="BE94" s="53"/>
      <c r="BF94" s="53"/>
      <c r="BG94" s="53"/>
      <c r="BH94" s="53"/>
      <c r="BI94" s="53"/>
      <c r="BJ94" s="53"/>
      <c r="BK94" s="53"/>
      <c r="BL94" s="53"/>
      <c r="BM94" s="53"/>
      <c r="BN94" s="53"/>
      <c r="BO94" s="53"/>
      <c r="BP94" s="53"/>
      <c r="BQ94" s="53"/>
      <c r="BR94" s="53"/>
      <c r="BS94" s="53"/>
      <c r="BT94" s="53"/>
      <c r="BU94" s="53"/>
      <c r="BV94" s="53"/>
      <c r="BW94" s="53"/>
      <c r="BX94" s="53"/>
      <c r="BY94" s="53"/>
      <c r="BZ94" s="53"/>
      <c r="CA94" s="53"/>
      <c r="CB94" s="53"/>
    </row>
    <row r="95" spans="1:80" x14ac:dyDescent="0.25">
      <c r="A95" s="53"/>
      <c r="B95" s="53"/>
      <c r="C95" s="53"/>
      <c r="D95" s="53"/>
      <c r="E95" s="53"/>
      <c r="F95" s="53"/>
      <c r="G95" s="53"/>
      <c r="H95" s="53"/>
      <c r="BE95" s="53"/>
      <c r="BF95" s="53"/>
      <c r="BG95" s="53"/>
      <c r="BH95" s="53"/>
      <c r="BI95" s="53"/>
      <c r="BJ95" s="53"/>
      <c r="BK95" s="53"/>
      <c r="BL95" s="53"/>
      <c r="BM95" s="53"/>
      <c r="BN95" s="53"/>
      <c r="BO95" s="53"/>
      <c r="BP95" s="53"/>
      <c r="BQ95" s="53"/>
      <c r="BR95" s="53"/>
      <c r="BS95" s="53"/>
      <c r="BT95" s="53"/>
      <c r="BU95" s="53"/>
      <c r="BV95" s="53"/>
      <c r="BW95" s="53"/>
      <c r="BX95" s="53"/>
      <c r="BY95" s="53"/>
      <c r="BZ95" s="53"/>
      <c r="CA95" s="53"/>
      <c r="CB95" s="53"/>
    </row>
    <row r="96" spans="1:80" x14ac:dyDescent="0.25">
      <c r="A96" s="53"/>
      <c r="B96" s="53"/>
      <c r="C96" s="53"/>
      <c r="D96" s="53"/>
      <c r="E96" s="53"/>
      <c r="F96" s="53"/>
      <c r="G96" s="53"/>
      <c r="H96" s="53"/>
      <c r="BE96" s="53"/>
      <c r="BF96" s="53"/>
      <c r="BG96" s="53"/>
      <c r="BH96" s="53"/>
      <c r="BI96" s="53"/>
      <c r="BJ96" s="53"/>
      <c r="BK96" s="53"/>
      <c r="BL96" s="53"/>
      <c r="BM96" s="53"/>
      <c r="BN96" s="53"/>
      <c r="BO96" s="53"/>
      <c r="BP96" s="53"/>
      <c r="BQ96" s="53"/>
      <c r="BR96" s="53"/>
      <c r="BS96" s="53"/>
      <c r="BT96" s="53"/>
      <c r="BU96" s="53"/>
      <c r="BV96" s="53"/>
      <c r="BW96" s="53"/>
      <c r="BX96" s="53"/>
      <c r="BY96" s="53"/>
      <c r="BZ96" s="53"/>
      <c r="CA96" s="53"/>
      <c r="CB96" s="53"/>
    </row>
    <row r="97" spans="1:80" x14ac:dyDescent="0.25">
      <c r="A97" s="53"/>
      <c r="B97" s="53"/>
      <c r="C97" s="53"/>
      <c r="D97" s="53"/>
      <c r="E97" s="53"/>
      <c r="F97" s="53"/>
      <c r="G97" s="53"/>
      <c r="H97" s="53"/>
      <c r="BE97" s="53"/>
      <c r="BF97" s="53"/>
      <c r="BG97" s="53"/>
      <c r="BH97" s="53"/>
      <c r="BI97" s="53"/>
      <c r="BJ97" s="53"/>
      <c r="BK97" s="53"/>
      <c r="BL97" s="53"/>
      <c r="BM97" s="53"/>
      <c r="BN97" s="53"/>
      <c r="BO97" s="53"/>
      <c r="BP97" s="53"/>
      <c r="BQ97" s="53"/>
      <c r="BR97" s="53"/>
      <c r="BS97" s="53"/>
      <c r="BT97" s="53"/>
      <c r="BU97" s="53"/>
      <c r="BV97" s="53"/>
      <c r="BW97" s="53"/>
      <c r="BX97" s="53"/>
      <c r="BY97" s="53"/>
      <c r="BZ97" s="53"/>
      <c r="CA97" s="53"/>
      <c r="CB97" s="53"/>
    </row>
    <row r="98" spans="1:80" x14ac:dyDescent="0.25">
      <c r="A98" s="53"/>
      <c r="B98" s="53"/>
      <c r="C98" s="53"/>
      <c r="D98" s="53"/>
      <c r="E98" s="53"/>
      <c r="F98" s="53"/>
      <c r="G98" s="53"/>
      <c r="H98" s="53"/>
      <c r="BE98" s="53"/>
      <c r="BF98" s="53"/>
      <c r="BG98" s="53"/>
      <c r="BH98" s="53"/>
      <c r="BI98" s="53"/>
      <c r="BJ98" s="53"/>
      <c r="BK98" s="53"/>
      <c r="BL98" s="53"/>
      <c r="BM98" s="53"/>
      <c r="BN98" s="53"/>
      <c r="BO98" s="53"/>
      <c r="BP98" s="53"/>
      <c r="BQ98" s="53"/>
      <c r="BR98" s="53"/>
      <c r="BS98" s="53"/>
      <c r="BT98" s="53"/>
      <c r="BU98" s="53"/>
      <c r="BV98" s="53"/>
      <c r="BW98" s="53"/>
      <c r="BX98" s="53"/>
    </row>
    <row r="99" spans="1:80" x14ac:dyDescent="0.25">
      <c r="A99" s="53"/>
      <c r="B99" s="53"/>
      <c r="C99" s="53"/>
      <c r="D99" s="53"/>
      <c r="E99" s="53"/>
      <c r="F99" s="53"/>
      <c r="G99" s="53"/>
      <c r="H99" s="53"/>
      <c r="BE99" s="53"/>
      <c r="BF99" s="53"/>
      <c r="BG99" s="53"/>
      <c r="BH99" s="53"/>
      <c r="BI99" s="53"/>
      <c r="BJ99" s="53"/>
      <c r="BK99" s="53"/>
      <c r="BL99" s="53"/>
      <c r="BM99" s="53"/>
      <c r="BN99" s="53"/>
      <c r="BO99" s="53"/>
      <c r="BP99" s="53"/>
      <c r="BQ99" s="53"/>
      <c r="BR99" s="53"/>
      <c r="BS99" s="53"/>
      <c r="BT99" s="53"/>
      <c r="BU99" s="53"/>
      <c r="BV99" s="53"/>
      <c r="BW99" s="53"/>
      <c r="BX99" s="53"/>
    </row>
    <row r="100" spans="1:80" x14ac:dyDescent="0.25">
      <c r="A100" s="53"/>
      <c r="B100" s="53"/>
      <c r="C100" s="53"/>
      <c r="D100" s="53"/>
      <c r="E100" s="53"/>
      <c r="F100" s="53"/>
      <c r="G100" s="53"/>
      <c r="H100" s="53"/>
      <c r="BE100" s="53"/>
      <c r="BF100" s="53"/>
      <c r="BG100" s="53"/>
      <c r="BH100" s="53"/>
      <c r="BI100" s="53"/>
      <c r="BJ100" s="53"/>
      <c r="BK100" s="53"/>
      <c r="BL100" s="53"/>
      <c r="BM100" s="53"/>
      <c r="BN100" s="53"/>
      <c r="BO100" s="53"/>
      <c r="BP100" s="53"/>
      <c r="BQ100" s="53"/>
      <c r="BR100" s="53"/>
      <c r="BS100" s="53"/>
      <c r="BT100" s="53"/>
      <c r="BU100" s="53"/>
      <c r="BV100" s="53"/>
      <c r="BW100" s="53"/>
      <c r="BX100" s="53"/>
    </row>
    <row r="101" spans="1:80" x14ac:dyDescent="0.25">
      <c r="A101" s="53"/>
      <c r="B101" s="53"/>
      <c r="C101" s="53"/>
      <c r="D101" s="53"/>
      <c r="E101" s="53"/>
      <c r="F101" s="53"/>
      <c r="G101" s="53"/>
      <c r="H101" s="53"/>
      <c r="BE101" s="53"/>
      <c r="BF101" s="53"/>
      <c r="BG101" s="53"/>
      <c r="BH101" s="53"/>
      <c r="BI101" s="53"/>
      <c r="BJ101" s="53"/>
      <c r="BK101" s="53"/>
      <c r="BL101" s="53"/>
      <c r="BM101" s="53"/>
      <c r="BN101" s="53"/>
      <c r="BO101" s="53"/>
      <c r="BP101" s="53"/>
      <c r="BQ101" s="53"/>
      <c r="BR101" s="53"/>
      <c r="BS101" s="53"/>
      <c r="BT101" s="53"/>
      <c r="BU101" s="53"/>
      <c r="BV101" s="53"/>
      <c r="BW101" s="53"/>
      <c r="BX101" s="53"/>
    </row>
    <row r="102" spans="1:80" x14ac:dyDescent="0.25">
      <c r="A102" s="53"/>
      <c r="B102" s="53"/>
      <c r="C102" s="53"/>
      <c r="D102" s="53"/>
      <c r="E102" s="53"/>
      <c r="F102" s="53"/>
      <c r="G102" s="53"/>
      <c r="H102" s="53"/>
      <c r="BE102" s="53"/>
      <c r="BF102" s="53"/>
      <c r="BG102" s="53"/>
      <c r="BH102" s="53"/>
      <c r="BI102" s="53"/>
      <c r="BJ102" s="53"/>
      <c r="BK102" s="53"/>
      <c r="BL102" s="53"/>
      <c r="BM102" s="53"/>
      <c r="BN102" s="53"/>
      <c r="BO102" s="53"/>
      <c r="BP102" s="53"/>
      <c r="BQ102" s="53"/>
      <c r="BR102" s="53"/>
      <c r="BS102" s="53"/>
      <c r="BT102" s="53"/>
      <c r="BU102" s="53"/>
      <c r="BV102" s="53"/>
      <c r="BW102" s="53"/>
      <c r="BX102" s="53"/>
    </row>
    <row r="103" spans="1:80" x14ac:dyDescent="0.25">
      <c r="A103" s="53"/>
      <c r="B103" s="53"/>
      <c r="C103" s="53"/>
      <c r="D103" s="53"/>
      <c r="E103" s="53"/>
      <c r="F103" s="53"/>
      <c r="G103" s="53"/>
      <c r="H103" s="53"/>
      <c r="BE103" s="53"/>
      <c r="BF103" s="53"/>
      <c r="BG103" s="53"/>
      <c r="BH103" s="53"/>
      <c r="BI103" s="53"/>
      <c r="BJ103" s="53"/>
      <c r="BK103" s="53"/>
      <c r="BL103" s="53"/>
      <c r="BM103" s="53"/>
      <c r="BN103" s="53"/>
      <c r="BO103" s="53"/>
      <c r="BP103" s="53"/>
      <c r="BQ103" s="53"/>
      <c r="BR103" s="53"/>
      <c r="BS103" s="53"/>
      <c r="BT103" s="53"/>
      <c r="BU103" s="53"/>
      <c r="BV103" s="53"/>
      <c r="BW103" s="53"/>
      <c r="BX103" s="53"/>
    </row>
    <row r="104" spans="1:80" x14ac:dyDescent="0.25">
      <c r="A104" s="53"/>
      <c r="B104" s="53"/>
      <c r="C104" s="53"/>
      <c r="D104" s="53"/>
      <c r="E104" s="53"/>
      <c r="F104" s="53"/>
      <c r="G104" s="53"/>
      <c r="H104" s="53"/>
      <c r="BE104" s="53"/>
      <c r="BF104" s="53"/>
      <c r="BG104" s="53"/>
      <c r="BH104" s="53"/>
      <c r="BI104" s="53"/>
      <c r="BJ104" s="53"/>
      <c r="BK104" s="53"/>
      <c r="BL104" s="53"/>
      <c r="BM104" s="53"/>
      <c r="BN104" s="53"/>
      <c r="BO104" s="53"/>
      <c r="BP104" s="53"/>
      <c r="BQ104" s="53"/>
      <c r="BR104" s="53"/>
      <c r="BS104" s="53"/>
      <c r="BT104" s="53"/>
      <c r="BU104" s="53"/>
      <c r="BV104" s="53"/>
      <c r="BW104" s="53"/>
      <c r="BX104" s="53"/>
    </row>
    <row r="105" spans="1:80" x14ac:dyDescent="0.25">
      <c r="A105" s="53"/>
      <c r="B105" s="53"/>
      <c r="C105" s="53"/>
      <c r="D105" s="53"/>
      <c r="E105" s="53"/>
      <c r="F105" s="53"/>
      <c r="G105" s="53"/>
      <c r="H105" s="53"/>
      <c r="BE105" s="53"/>
      <c r="BF105" s="53"/>
      <c r="BG105" s="53"/>
      <c r="BH105" s="53"/>
      <c r="BI105" s="53"/>
      <c r="BJ105" s="53"/>
      <c r="BK105" s="53"/>
      <c r="BL105" s="53"/>
      <c r="BM105" s="53"/>
      <c r="BN105" s="53"/>
      <c r="BO105" s="53"/>
      <c r="BP105" s="53"/>
      <c r="BQ105" s="53"/>
      <c r="BR105" s="53"/>
      <c r="BS105" s="53"/>
      <c r="BT105" s="53"/>
      <c r="BU105" s="53"/>
      <c r="BV105" s="53"/>
      <c r="BW105" s="53"/>
      <c r="BX105" s="53"/>
    </row>
    <row r="106" spans="1:80" x14ac:dyDescent="0.25">
      <c r="A106" s="53"/>
      <c r="B106" s="53"/>
      <c r="C106" s="53"/>
      <c r="D106" s="53"/>
      <c r="E106" s="53"/>
      <c r="F106" s="53"/>
      <c r="G106" s="53"/>
      <c r="H106" s="53"/>
      <c r="BE106" s="53"/>
      <c r="BF106" s="53"/>
      <c r="BG106" s="53"/>
      <c r="BH106" s="53"/>
      <c r="BI106" s="53"/>
      <c r="BJ106" s="53"/>
      <c r="BK106" s="53"/>
      <c r="BL106" s="53"/>
      <c r="BM106" s="53"/>
      <c r="BN106" s="53"/>
      <c r="BO106" s="53"/>
      <c r="BP106" s="53"/>
      <c r="BQ106" s="53"/>
      <c r="BR106" s="53"/>
      <c r="BS106" s="53"/>
      <c r="BT106" s="53"/>
      <c r="BU106" s="53"/>
      <c r="BV106" s="53"/>
      <c r="BW106" s="53"/>
      <c r="BX106" s="53"/>
    </row>
    <row r="107" spans="1:80" x14ac:dyDescent="0.25">
      <c r="A107" s="53"/>
      <c r="B107" s="53"/>
      <c r="C107" s="53"/>
      <c r="D107" s="53"/>
      <c r="E107" s="53"/>
      <c r="F107" s="53"/>
      <c r="G107" s="53"/>
      <c r="H107" s="53"/>
      <c r="BE107" s="53"/>
      <c r="BF107" s="53"/>
      <c r="BG107" s="53"/>
      <c r="BH107" s="53"/>
      <c r="BI107" s="53"/>
      <c r="BJ107" s="53"/>
      <c r="BK107" s="53"/>
      <c r="BL107" s="53"/>
      <c r="BM107" s="53"/>
      <c r="BN107" s="53"/>
      <c r="BO107" s="53"/>
      <c r="BP107" s="53"/>
      <c r="BQ107" s="53"/>
      <c r="BR107" s="53"/>
      <c r="BS107" s="53"/>
      <c r="BT107" s="53"/>
      <c r="BU107" s="53"/>
      <c r="BV107" s="53"/>
      <c r="BW107" s="53"/>
      <c r="BX107" s="53"/>
    </row>
    <row r="108" spans="1:80" x14ac:dyDescent="0.25">
      <c r="A108" s="53"/>
      <c r="B108" s="53"/>
      <c r="C108" s="53"/>
      <c r="D108" s="53"/>
      <c r="E108" s="53"/>
      <c r="F108" s="53"/>
      <c r="G108" s="53"/>
      <c r="H108" s="53"/>
      <c r="BE108" s="53"/>
      <c r="BF108" s="53"/>
      <c r="BG108" s="53"/>
      <c r="BH108" s="53"/>
      <c r="BI108" s="53"/>
      <c r="BJ108" s="53"/>
      <c r="BK108" s="53"/>
      <c r="BL108" s="53"/>
      <c r="BM108" s="53"/>
      <c r="BN108" s="53"/>
      <c r="BO108" s="53"/>
      <c r="BP108" s="53"/>
      <c r="BQ108" s="53"/>
      <c r="BR108" s="53"/>
      <c r="BS108" s="53"/>
      <c r="BT108" s="53"/>
      <c r="BU108" s="53"/>
      <c r="BV108" s="53"/>
      <c r="BW108" s="53"/>
      <c r="BX108" s="53"/>
    </row>
    <row r="109" spans="1:80" x14ac:dyDescent="0.25">
      <c r="A109" s="53"/>
      <c r="B109" s="53"/>
      <c r="C109" s="53"/>
      <c r="D109" s="53"/>
      <c r="E109" s="53"/>
      <c r="F109" s="53"/>
      <c r="G109" s="53"/>
      <c r="H109" s="53"/>
      <c r="BE109" s="53"/>
      <c r="BF109" s="53"/>
      <c r="BG109" s="53"/>
      <c r="BH109" s="53"/>
      <c r="BI109" s="53"/>
      <c r="BJ109" s="53"/>
      <c r="BK109" s="53"/>
      <c r="BL109" s="53"/>
      <c r="BM109" s="53"/>
      <c r="BN109" s="53"/>
      <c r="BO109" s="53"/>
      <c r="BP109" s="53"/>
      <c r="BQ109" s="53"/>
      <c r="BR109" s="53"/>
      <c r="BS109" s="53"/>
      <c r="BT109" s="53"/>
      <c r="BU109" s="53"/>
      <c r="BV109" s="53"/>
      <c r="BW109" s="53"/>
      <c r="BX109" s="53"/>
    </row>
    <row r="110" spans="1:80" x14ac:dyDescent="0.25">
      <c r="A110" s="53"/>
      <c r="B110" s="53"/>
      <c r="C110" s="53"/>
      <c r="D110" s="53"/>
      <c r="E110" s="53"/>
      <c r="F110" s="53"/>
      <c r="G110" s="53"/>
      <c r="H110" s="53"/>
      <c r="BE110" s="53"/>
      <c r="BF110" s="53"/>
      <c r="BG110" s="53"/>
      <c r="BH110" s="53"/>
      <c r="BI110" s="53"/>
      <c r="BJ110" s="53"/>
      <c r="BK110" s="53"/>
      <c r="BL110" s="53"/>
      <c r="BM110" s="53"/>
      <c r="BN110" s="53"/>
      <c r="BO110" s="53"/>
      <c r="BP110" s="53"/>
      <c r="BQ110" s="53"/>
      <c r="BR110" s="53"/>
      <c r="BS110" s="53"/>
      <c r="BT110" s="53"/>
      <c r="BU110" s="53"/>
      <c r="BV110" s="53"/>
      <c r="BW110" s="53"/>
      <c r="BX110" s="53"/>
    </row>
    <row r="111" spans="1:80" x14ac:dyDescent="0.25">
      <c r="A111" s="53"/>
      <c r="B111" s="53"/>
      <c r="C111" s="53"/>
      <c r="D111" s="53"/>
      <c r="E111" s="53"/>
      <c r="F111" s="53"/>
      <c r="G111" s="53"/>
      <c r="H111" s="53"/>
      <c r="BE111" s="53"/>
      <c r="BF111" s="53"/>
      <c r="BG111" s="53"/>
      <c r="BH111" s="53"/>
      <c r="BI111" s="53"/>
      <c r="BJ111" s="53"/>
      <c r="BK111" s="53"/>
      <c r="BL111" s="53"/>
      <c r="BM111" s="53"/>
      <c r="BN111" s="53"/>
      <c r="BO111" s="53"/>
      <c r="BP111" s="53"/>
      <c r="BQ111" s="53"/>
      <c r="BR111" s="53"/>
      <c r="BS111" s="53"/>
      <c r="BT111" s="53"/>
      <c r="BU111" s="53"/>
      <c r="BV111" s="53"/>
      <c r="BW111" s="53"/>
      <c r="BX111" s="53"/>
    </row>
    <row r="112" spans="1:80" x14ac:dyDescent="0.25">
      <c r="A112" s="53"/>
      <c r="B112" s="53"/>
      <c r="C112" s="53"/>
      <c r="D112" s="53"/>
      <c r="E112" s="53"/>
      <c r="F112" s="53"/>
      <c r="G112" s="53"/>
      <c r="H112" s="53"/>
      <c r="BE112" s="53"/>
      <c r="BF112" s="53"/>
      <c r="BG112" s="53"/>
      <c r="BH112" s="53"/>
      <c r="BI112" s="53"/>
      <c r="BJ112" s="53"/>
      <c r="BK112" s="53"/>
      <c r="BL112" s="53"/>
      <c r="BM112" s="53"/>
      <c r="BN112" s="53"/>
      <c r="BO112" s="53"/>
      <c r="BP112" s="53"/>
      <c r="BQ112" s="53"/>
      <c r="BR112" s="53"/>
      <c r="BS112" s="53"/>
      <c r="BT112" s="53"/>
      <c r="BU112" s="53"/>
      <c r="BV112" s="53"/>
      <c r="BW112" s="53"/>
      <c r="BX112" s="53"/>
    </row>
    <row r="113" spans="1:76" x14ac:dyDescent="0.25">
      <c r="A113" s="53"/>
      <c r="B113" s="53"/>
      <c r="C113" s="53"/>
      <c r="D113" s="53"/>
      <c r="E113" s="53"/>
      <c r="F113" s="53"/>
      <c r="G113" s="53"/>
      <c r="H113" s="53"/>
      <c r="BE113" s="53"/>
      <c r="BF113" s="53"/>
      <c r="BG113" s="53"/>
      <c r="BH113" s="53"/>
      <c r="BI113" s="53"/>
      <c r="BJ113" s="53"/>
      <c r="BK113" s="53"/>
      <c r="BL113" s="53"/>
      <c r="BM113" s="53"/>
      <c r="BN113" s="53"/>
      <c r="BO113" s="53"/>
      <c r="BP113" s="53"/>
      <c r="BQ113" s="53"/>
      <c r="BR113" s="53"/>
      <c r="BS113" s="53"/>
      <c r="BT113" s="53"/>
      <c r="BU113" s="53"/>
      <c r="BV113" s="53"/>
      <c r="BW113" s="53"/>
      <c r="BX113" s="53"/>
    </row>
    <row r="114" spans="1:76" x14ac:dyDescent="0.25">
      <c r="A114" s="53"/>
      <c r="B114" s="53"/>
      <c r="C114" s="53"/>
      <c r="D114" s="53"/>
      <c r="E114" s="53"/>
      <c r="F114" s="53"/>
      <c r="G114" s="53"/>
      <c r="H114" s="53"/>
      <c r="BE114" s="53"/>
      <c r="BF114" s="53"/>
      <c r="BG114" s="53"/>
      <c r="BH114" s="53"/>
      <c r="BI114" s="53"/>
      <c r="BJ114" s="53"/>
      <c r="BK114" s="53"/>
      <c r="BL114" s="53"/>
      <c r="BM114" s="53"/>
      <c r="BN114" s="53"/>
      <c r="BO114" s="53"/>
      <c r="BP114" s="53"/>
      <c r="BQ114" s="53"/>
      <c r="BR114" s="53"/>
      <c r="BS114" s="53"/>
      <c r="BT114" s="53"/>
      <c r="BU114" s="53"/>
      <c r="BV114" s="53"/>
      <c r="BW114" s="53"/>
      <c r="BX114" s="53"/>
    </row>
    <row r="115" spans="1:76" x14ac:dyDescent="0.25">
      <c r="A115" s="53"/>
      <c r="B115" s="53"/>
      <c r="C115" s="53"/>
      <c r="D115" s="53"/>
      <c r="E115" s="53"/>
      <c r="F115" s="53"/>
      <c r="G115" s="53"/>
      <c r="H115" s="53"/>
      <c r="BE115" s="53"/>
      <c r="BF115" s="53"/>
      <c r="BG115" s="53"/>
      <c r="BH115" s="53"/>
      <c r="BI115" s="53"/>
      <c r="BJ115" s="53"/>
      <c r="BK115" s="53"/>
      <c r="BL115" s="53"/>
      <c r="BM115" s="53"/>
      <c r="BN115" s="53"/>
      <c r="BO115" s="53"/>
      <c r="BP115" s="53"/>
      <c r="BQ115" s="53"/>
      <c r="BR115" s="53"/>
      <c r="BS115" s="53"/>
      <c r="BT115" s="53"/>
      <c r="BU115" s="53"/>
      <c r="BV115" s="53"/>
      <c r="BW115" s="53"/>
      <c r="BX115" s="53"/>
    </row>
    <row r="116" spans="1:76" x14ac:dyDescent="0.25">
      <c r="A116" s="53"/>
      <c r="B116" s="53"/>
      <c r="C116" s="53"/>
      <c r="D116" s="53"/>
      <c r="E116" s="53"/>
      <c r="F116" s="53"/>
      <c r="G116" s="53"/>
      <c r="H116" s="53"/>
      <c r="BE116" s="53"/>
      <c r="BF116" s="53"/>
      <c r="BG116" s="53"/>
      <c r="BH116" s="53"/>
      <c r="BI116" s="53"/>
      <c r="BJ116" s="53"/>
      <c r="BK116" s="53"/>
      <c r="BL116" s="53"/>
      <c r="BM116" s="53"/>
      <c r="BN116" s="53"/>
      <c r="BO116" s="53"/>
      <c r="BP116" s="53"/>
      <c r="BQ116" s="53"/>
      <c r="BR116" s="53"/>
      <c r="BS116" s="53"/>
      <c r="BT116" s="53"/>
      <c r="BU116" s="53"/>
      <c r="BV116" s="53"/>
      <c r="BW116" s="53"/>
      <c r="BX116" s="53"/>
    </row>
    <row r="117" spans="1:76" x14ac:dyDescent="0.25">
      <c r="A117" s="53"/>
      <c r="B117" s="53"/>
      <c r="C117" s="53"/>
      <c r="D117" s="53"/>
      <c r="E117" s="53"/>
      <c r="F117" s="53"/>
      <c r="G117" s="53"/>
      <c r="H117" s="53"/>
      <c r="BE117" s="53"/>
      <c r="BF117" s="53"/>
      <c r="BG117" s="53"/>
      <c r="BH117" s="53"/>
      <c r="BI117" s="53"/>
      <c r="BJ117" s="53"/>
      <c r="BK117" s="53"/>
      <c r="BL117" s="53"/>
      <c r="BM117" s="53"/>
      <c r="BN117" s="53"/>
      <c r="BO117" s="53"/>
      <c r="BP117" s="53"/>
      <c r="BQ117" s="53"/>
      <c r="BR117" s="53"/>
      <c r="BS117" s="53"/>
      <c r="BT117" s="53"/>
      <c r="BU117" s="53"/>
      <c r="BV117" s="53"/>
      <c r="BW117" s="53"/>
      <c r="BX117" s="53"/>
    </row>
    <row r="118" spans="1:76" x14ac:dyDescent="0.25">
      <c r="A118" s="53"/>
      <c r="B118" s="53"/>
      <c r="C118" s="53"/>
      <c r="D118" s="53"/>
      <c r="E118" s="53"/>
      <c r="F118" s="53"/>
      <c r="G118" s="53"/>
      <c r="H118" s="53"/>
      <c r="BE118" s="53"/>
      <c r="BF118" s="53"/>
      <c r="BG118" s="53"/>
      <c r="BH118" s="53"/>
      <c r="BI118" s="53"/>
      <c r="BJ118" s="53"/>
      <c r="BK118" s="53"/>
      <c r="BL118" s="53"/>
      <c r="BM118" s="53"/>
      <c r="BN118" s="53"/>
      <c r="BO118" s="53"/>
      <c r="BP118" s="53"/>
      <c r="BQ118" s="53"/>
      <c r="BR118" s="53"/>
      <c r="BS118" s="53"/>
      <c r="BT118" s="53"/>
      <c r="BU118" s="53"/>
      <c r="BV118" s="53"/>
      <c r="BW118" s="53"/>
      <c r="BX118" s="53"/>
    </row>
    <row r="119" spans="1:76" x14ac:dyDescent="0.25">
      <c r="A119" s="53"/>
      <c r="B119" s="53"/>
      <c r="C119" s="53"/>
      <c r="D119" s="53"/>
      <c r="E119" s="53"/>
      <c r="F119" s="53"/>
      <c r="G119" s="53"/>
      <c r="H119" s="53"/>
      <c r="BE119" s="53"/>
      <c r="BF119" s="53"/>
      <c r="BG119" s="53"/>
      <c r="BH119" s="53"/>
      <c r="BI119" s="53"/>
      <c r="BJ119" s="53"/>
      <c r="BK119" s="53"/>
      <c r="BL119" s="53"/>
      <c r="BM119" s="53"/>
      <c r="BN119" s="53"/>
      <c r="BO119" s="53"/>
      <c r="BP119" s="53"/>
      <c r="BQ119" s="53"/>
      <c r="BR119" s="53"/>
      <c r="BS119" s="53"/>
      <c r="BT119" s="53"/>
      <c r="BU119" s="53"/>
      <c r="BV119" s="53"/>
      <c r="BW119" s="53"/>
      <c r="BX119" s="53"/>
    </row>
    <row r="120" spans="1:76" x14ac:dyDescent="0.25">
      <c r="A120" s="53"/>
      <c r="B120" s="53"/>
      <c r="C120" s="53"/>
      <c r="D120" s="53"/>
      <c r="E120" s="53"/>
      <c r="F120" s="53"/>
      <c r="G120" s="53"/>
      <c r="H120" s="53"/>
      <c r="BE120" s="53"/>
      <c r="BF120" s="53"/>
      <c r="BG120" s="53"/>
      <c r="BH120" s="53"/>
      <c r="BI120" s="53"/>
      <c r="BJ120" s="53"/>
      <c r="BK120" s="53"/>
      <c r="BL120" s="53"/>
      <c r="BM120" s="53"/>
      <c r="BN120" s="53"/>
      <c r="BO120" s="53"/>
      <c r="BP120" s="53"/>
      <c r="BQ120" s="53"/>
      <c r="BR120" s="53"/>
      <c r="BS120" s="53"/>
      <c r="BT120" s="53"/>
      <c r="BU120" s="53"/>
      <c r="BV120" s="53"/>
      <c r="BW120" s="53"/>
      <c r="BX120" s="53"/>
    </row>
    <row r="121" spans="1:76" x14ac:dyDescent="0.25">
      <c r="A121" s="53"/>
      <c r="B121" s="53"/>
      <c r="C121" s="53"/>
      <c r="D121" s="53"/>
      <c r="E121" s="53"/>
      <c r="F121" s="53"/>
      <c r="G121" s="53"/>
      <c r="H121" s="53"/>
      <c r="BE121" s="53"/>
      <c r="BF121" s="53"/>
      <c r="BG121" s="53"/>
      <c r="BH121" s="53"/>
      <c r="BI121" s="53"/>
      <c r="BJ121" s="53"/>
      <c r="BK121" s="53"/>
      <c r="BL121" s="53"/>
      <c r="BM121" s="53"/>
      <c r="BN121" s="53"/>
      <c r="BO121" s="53"/>
      <c r="BP121" s="53"/>
      <c r="BQ121" s="53"/>
      <c r="BR121" s="53"/>
      <c r="BS121" s="53"/>
      <c r="BT121" s="53"/>
      <c r="BU121" s="53"/>
      <c r="BV121" s="53"/>
      <c r="BW121" s="53"/>
      <c r="BX121" s="53"/>
    </row>
    <row r="122" spans="1:76" x14ac:dyDescent="0.25">
      <c r="A122" s="53"/>
      <c r="B122" s="53"/>
      <c r="C122" s="53"/>
      <c r="D122" s="53"/>
      <c r="E122" s="53"/>
      <c r="F122" s="53"/>
      <c r="G122" s="53"/>
      <c r="H122" s="53"/>
      <c r="BE122" s="53"/>
      <c r="BF122" s="53"/>
      <c r="BG122" s="53"/>
      <c r="BH122" s="53"/>
      <c r="BI122" s="53"/>
      <c r="BJ122" s="53"/>
      <c r="BK122" s="53"/>
      <c r="BL122" s="53"/>
      <c r="BM122" s="53"/>
      <c r="BN122" s="53"/>
      <c r="BO122" s="53"/>
      <c r="BP122" s="53"/>
      <c r="BQ122" s="53"/>
      <c r="BR122" s="53"/>
      <c r="BS122" s="53"/>
      <c r="BT122" s="53"/>
      <c r="BU122" s="53"/>
      <c r="BV122" s="53"/>
      <c r="BW122" s="53"/>
      <c r="BX122" s="53"/>
    </row>
    <row r="123" spans="1:76" x14ac:dyDescent="0.25">
      <c r="A123" s="53"/>
      <c r="B123" s="53"/>
      <c r="C123" s="53"/>
      <c r="D123" s="53"/>
      <c r="E123" s="53"/>
      <c r="F123" s="53"/>
      <c r="G123" s="53"/>
      <c r="H123" s="53"/>
      <c r="BE123" s="53"/>
      <c r="BF123" s="53"/>
      <c r="BG123" s="53"/>
      <c r="BH123" s="53"/>
      <c r="BI123" s="53"/>
      <c r="BJ123" s="53"/>
      <c r="BK123" s="53"/>
      <c r="BL123" s="53"/>
      <c r="BM123" s="53"/>
      <c r="BN123" s="53"/>
      <c r="BO123" s="53"/>
      <c r="BP123" s="53"/>
      <c r="BQ123" s="53"/>
      <c r="BR123" s="53"/>
      <c r="BS123" s="53"/>
      <c r="BT123" s="53"/>
      <c r="BU123" s="53"/>
      <c r="BV123" s="53"/>
      <c r="BW123" s="53"/>
      <c r="BX123" s="53"/>
    </row>
    <row r="124" spans="1:76" x14ac:dyDescent="0.25">
      <c r="A124" s="53"/>
      <c r="B124" s="53"/>
      <c r="C124" s="53"/>
      <c r="D124" s="53"/>
      <c r="E124" s="53"/>
      <c r="F124" s="53"/>
      <c r="G124" s="53"/>
      <c r="H124" s="53"/>
      <c r="BE124" s="53"/>
      <c r="BF124" s="53"/>
      <c r="BG124" s="53"/>
      <c r="BH124" s="53"/>
      <c r="BI124" s="53"/>
      <c r="BJ124" s="53"/>
      <c r="BK124" s="53"/>
      <c r="BL124" s="53"/>
      <c r="BM124" s="53"/>
      <c r="BN124" s="53"/>
      <c r="BO124" s="53"/>
      <c r="BP124" s="53"/>
      <c r="BQ124" s="53"/>
      <c r="BR124" s="53"/>
      <c r="BS124" s="53"/>
      <c r="BT124" s="53"/>
      <c r="BU124" s="53"/>
      <c r="BV124" s="53"/>
      <c r="BW124" s="53"/>
      <c r="BX124" s="53"/>
    </row>
    <row r="125" spans="1:76" x14ac:dyDescent="0.25">
      <c r="A125" s="53"/>
      <c r="B125" s="53"/>
      <c r="C125" s="53"/>
      <c r="D125" s="53"/>
      <c r="E125" s="53"/>
      <c r="F125" s="53"/>
      <c r="G125" s="53"/>
      <c r="H125" s="53"/>
      <c r="BE125" s="53"/>
      <c r="BF125" s="53"/>
      <c r="BG125" s="53"/>
      <c r="BH125" s="53"/>
      <c r="BI125" s="53"/>
      <c r="BJ125" s="53"/>
      <c r="BK125" s="53"/>
      <c r="BL125" s="53"/>
      <c r="BM125" s="53"/>
      <c r="BN125" s="53"/>
      <c r="BO125" s="53"/>
      <c r="BP125" s="53"/>
      <c r="BQ125" s="53"/>
      <c r="BR125" s="53"/>
      <c r="BS125" s="53"/>
      <c r="BT125" s="53"/>
      <c r="BU125" s="53"/>
      <c r="BV125" s="53"/>
      <c r="BW125" s="53"/>
      <c r="BX125" s="53"/>
    </row>
    <row r="126" spans="1:76" x14ac:dyDescent="0.25">
      <c r="A126" s="53"/>
      <c r="B126" s="53"/>
      <c r="C126" s="53"/>
      <c r="D126" s="53"/>
      <c r="E126" s="53"/>
      <c r="F126" s="53"/>
      <c r="G126" s="53"/>
      <c r="H126" s="53"/>
      <c r="BE126" s="53"/>
      <c r="BF126" s="53"/>
      <c r="BG126" s="53"/>
      <c r="BH126" s="53"/>
      <c r="BI126" s="53"/>
      <c r="BJ126" s="53"/>
      <c r="BK126" s="53"/>
      <c r="BL126" s="53"/>
      <c r="BM126" s="53"/>
      <c r="BN126" s="53"/>
      <c r="BO126" s="53"/>
      <c r="BP126" s="53"/>
      <c r="BQ126" s="53"/>
      <c r="BR126" s="53"/>
      <c r="BS126" s="53"/>
      <c r="BT126" s="53"/>
      <c r="BU126" s="53"/>
      <c r="BV126" s="53"/>
      <c r="BW126" s="53"/>
      <c r="BX126" s="53"/>
    </row>
    <row r="127" spans="1:76" x14ac:dyDescent="0.25">
      <c r="A127" s="53"/>
      <c r="B127" s="53"/>
      <c r="C127" s="53"/>
      <c r="D127" s="53"/>
      <c r="E127" s="53"/>
      <c r="F127" s="53"/>
      <c r="G127" s="53"/>
      <c r="H127" s="53"/>
      <c r="BE127" s="53"/>
      <c r="BF127" s="53"/>
      <c r="BG127" s="53"/>
      <c r="BH127" s="53"/>
      <c r="BI127" s="53"/>
      <c r="BJ127" s="53"/>
      <c r="BK127" s="53"/>
      <c r="BL127" s="53"/>
      <c r="BM127" s="53"/>
      <c r="BN127" s="53"/>
      <c r="BO127" s="53"/>
      <c r="BP127" s="53"/>
      <c r="BQ127" s="53"/>
      <c r="BR127" s="53"/>
      <c r="BS127" s="53"/>
      <c r="BT127" s="53"/>
      <c r="BU127" s="53"/>
      <c r="BV127" s="53"/>
      <c r="BW127" s="53"/>
      <c r="BX127" s="53"/>
    </row>
    <row r="128" spans="1:76" x14ac:dyDescent="0.25">
      <c r="A128" s="53"/>
      <c r="B128" s="53"/>
      <c r="C128" s="53"/>
      <c r="D128" s="53"/>
      <c r="E128" s="53"/>
      <c r="F128" s="53"/>
      <c r="G128" s="53"/>
      <c r="H128" s="53"/>
      <c r="BE128" s="53"/>
      <c r="BF128" s="53"/>
      <c r="BG128" s="53"/>
      <c r="BH128" s="53"/>
      <c r="BI128" s="53"/>
      <c r="BJ128" s="53"/>
      <c r="BK128" s="53"/>
      <c r="BL128" s="53"/>
      <c r="BM128" s="53"/>
      <c r="BN128" s="53"/>
      <c r="BO128" s="53"/>
      <c r="BP128" s="53"/>
      <c r="BQ128" s="53"/>
      <c r="BR128" s="53"/>
      <c r="BS128" s="53"/>
      <c r="BT128" s="53"/>
      <c r="BU128" s="53"/>
      <c r="BV128" s="53"/>
      <c r="BW128" s="53"/>
      <c r="BX128" s="53"/>
    </row>
    <row r="129" spans="1:76" x14ac:dyDescent="0.25">
      <c r="A129" s="53"/>
      <c r="B129" s="53"/>
      <c r="C129" s="53"/>
      <c r="D129" s="53"/>
      <c r="E129" s="53"/>
      <c r="F129" s="53"/>
      <c r="G129" s="53"/>
      <c r="H129" s="53"/>
      <c r="BE129" s="53"/>
      <c r="BF129" s="53"/>
      <c r="BG129" s="53"/>
      <c r="BH129" s="53"/>
      <c r="BI129" s="53"/>
      <c r="BJ129" s="53"/>
      <c r="BK129" s="53"/>
      <c r="BL129" s="53"/>
      <c r="BM129" s="53"/>
      <c r="BN129" s="53"/>
      <c r="BO129" s="53"/>
      <c r="BP129" s="53"/>
      <c r="BQ129" s="53"/>
      <c r="BR129" s="53"/>
      <c r="BS129" s="53"/>
      <c r="BT129" s="53"/>
      <c r="BU129" s="53"/>
      <c r="BV129" s="53"/>
      <c r="BW129" s="53"/>
      <c r="BX129" s="53"/>
    </row>
    <row r="130" spans="1:76" x14ac:dyDescent="0.25">
      <c r="A130" s="53"/>
      <c r="B130" s="53"/>
      <c r="C130" s="53"/>
      <c r="D130" s="53"/>
      <c r="E130" s="53"/>
      <c r="F130" s="53"/>
      <c r="G130" s="53"/>
      <c r="H130" s="53"/>
      <c r="BE130" s="53"/>
      <c r="BF130" s="53"/>
      <c r="BG130" s="53"/>
      <c r="BH130" s="53"/>
      <c r="BI130" s="53"/>
      <c r="BJ130" s="53"/>
      <c r="BK130" s="53"/>
      <c r="BL130" s="53"/>
      <c r="BM130" s="53"/>
      <c r="BN130" s="53"/>
      <c r="BO130" s="53"/>
      <c r="BP130" s="53"/>
      <c r="BQ130" s="53"/>
      <c r="BR130" s="53"/>
      <c r="BS130" s="53"/>
      <c r="BT130" s="53"/>
      <c r="BU130" s="53"/>
      <c r="BV130" s="53"/>
      <c r="BW130" s="53"/>
      <c r="BX130" s="53"/>
    </row>
    <row r="131" spans="1:76" x14ac:dyDescent="0.25">
      <c r="A131" s="53"/>
      <c r="B131" s="53"/>
      <c r="C131" s="53"/>
      <c r="D131" s="53"/>
      <c r="E131" s="53"/>
      <c r="F131" s="53"/>
      <c r="G131" s="53"/>
      <c r="H131" s="53"/>
      <c r="BE131" s="53"/>
      <c r="BF131" s="53"/>
      <c r="BG131" s="53"/>
      <c r="BH131" s="53"/>
      <c r="BI131" s="53"/>
      <c r="BJ131" s="53"/>
      <c r="BK131" s="53"/>
      <c r="BL131" s="53"/>
      <c r="BM131" s="53"/>
      <c r="BN131" s="53"/>
      <c r="BO131" s="53"/>
      <c r="BP131" s="53"/>
      <c r="BQ131" s="53"/>
      <c r="BR131" s="53"/>
      <c r="BS131" s="53"/>
      <c r="BT131" s="53"/>
      <c r="BU131" s="53"/>
      <c r="BV131" s="53"/>
      <c r="BW131" s="53"/>
      <c r="BX131" s="53"/>
    </row>
    <row r="132" spans="1:76" x14ac:dyDescent="0.25">
      <c r="A132" s="53"/>
      <c r="B132" s="53"/>
      <c r="C132" s="53"/>
      <c r="D132" s="53"/>
      <c r="E132" s="53"/>
      <c r="F132" s="53"/>
      <c r="G132" s="53"/>
      <c r="H132" s="53"/>
      <c r="BE132" s="53"/>
      <c r="BF132" s="53"/>
      <c r="BG132" s="53"/>
      <c r="BH132" s="53"/>
      <c r="BI132" s="53"/>
      <c r="BJ132" s="53"/>
      <c r="BK132" s="53"/>
      <c r="BL132" s="53"/>
      <c r="BM132" s="53"/>
      <c r="BN132" s="53"/>
      <c r="BO132" s="53"/>
      <c r="BP132" s="53"/>
      <c r="BQ132" s="53"/>
      <c r="BR132" s="53"/>
      <c r="BS132" s="53"/>
      <c r="BT132" s="53"/>
      <c r="BU132" s="53"/>
      <c r="BV132" s="53"/>
      <c r="BW132" s="53"/>
      <c r="BX132" s="53"/>
    </row>
    <row r="133" spans="1:76" x14ac:dyDescent="0.25">
      <c r="A133" s="53"/>
      <c r="B133" s="53"/>
      <c r="C133" s="53"/>
      <c r="D133" s="53"/>
      <c r="E133" s="53"/>
      <c r="F133" s="53"/>
      <c r="G133" s="53"/>
      <c r="H133" s="53"/>
      <c r="BE133" s="53"/>
      <c r="BF133" s="53"/>
      <c r="BG133" s="53"/>
      <c r="BH133" s="53"/>
      <c r="BI133" s="53"/>
      <c r="BJ133" s="53"/>
      <c r="BK133" s="53"/>
      <c r="BL133" s="53"/>
      <c r="BM133" s="53"/>
      <c r="BN133" s="53"/>
      <c r="BO133" s="53"/>
      <c r="BP133" s="53"/>
      <c r="BQ133" s="53"/>
      <c r="BR133" s="53"/>
      <c r="BS133" s="53"/>
      <c r="BT133" s="53"/>
      <c r="BU133" s="53"/>
      <c r="BV133" s="53"/>
      <c r="BW133" s="53"/>
      <c r="BX133" s="53"/>
    </row>
    <row r="134" spans="1:76" x14ac:dyDescent="0.25">
      <c r="A134" s="53"/>
      <c r="B134" s="53"/>
      <c r="C134" s="53"/>
      <c r="D134" s="53"/>
      <c r="E134" s="53"/>
      <c r="F134" s="53"/>
      <c r="G134" s="53"/>
      <c r="H134" s="53"/>
      <c r="BE134" s="53"/>
      <c r="BF134" s="53"/>
      <c r="BG134" s="53"/>
      <c r="BH134" s="53"/>
      <c r="BI134" s="53"/>
      <c r="BJ134" s="53"/>
      <c r="BK134" s="53"/>
      <c r="BL134" s="53"/>
      <c r="BM134" s="53"/>
      <c r="BN134" s="53"/>
      <c r="BO134" s="53"/>
      <c r="BP134" s="53"/>
      <c r="BQ134" s="53"/>
      <c r="BR134" s="53"/>
      <c r="BS134" s="53"/>
      <c r="BT134" s="53"/>
      <c r="BU134" s="53"/>
      <c r="BV134" s="53"/>
      <c r="BW134" s="53"/>
      <c r="BX134" s="53"/>
    </row>
    <row r="135" spans="1:76" x14ac:dyDescent="0.25">
      <c r="A135" s="53"/>
      <c r="B135" s="53"/>
      <c r="C135" s="53"/>
      <c r="D135" s="53"/>
      <c r="E135" s="53"/>
      <c r="F135" s="53"/>
      <c r="G135" s="53"/>
      <c r="H135" s="53"/>
      <c r="BE135" s="53"/>
      <c r="BF135" s="53"/>
      <c r="BG135" s="53"/>
      <c r="BH135" s="53"/>
      <c r="BI135" s="53"/>
      <c r="BJ135" s="53"/>
      <c r="BK135" s="53"/>
      <c r="BL135" s="53"/>
      <c r="BM135" s="53"/>
      <c r="BN135" s="53"/>
      <c r="BO135" s="53"/>
      <c r="BP135" s="53"/>
      <c r="BQ135" s="53"/>
      <c r="BR135" s="53"/>
      <c r="BS135" s="53"/>
      <c r="BT135" s="53"/>
      <c r="BU135" s="53"/>
      <c r="BV135" s="53"/>
      <c r="BW135" s="53"/>
      <c r="BX135" s="53"/>
    </row>
    <row r="136" spans="1:76" x14ac:dyDescent="0.25">
      <c r="A136" s="53"/>
      <c r="B136" s="53"/>
      <c r="C136" s="53"/>
      <c r="D136" s="53"/>
      <c r="E136" s="53"/>
      <c r="F136" s="53"/>
      <c r="G136" s="53"/>
      <c r="H136" s="53"/>
      <c r="BE136" s="53"/>
      <c r="BF136" s="53"/>
      <c r="BG136" s="53"/>
      <c r="BH136" s="53"/>
      <c r="BI136" s="53"/>
      <c r="BJ136" s="53"/>
      <c r="BK136" s="53"/>
      <c r="BL136" s="53"/>
      <c r="BM136" s="53"/>
      <c r="BN136" s="53"/>
      <c r="BO136" s="53"/>
      <c r="BP136" s="53"/>
      <c r="BQ136" s="53"/>
      <c r="BR136" s="53"/>
      <c r="BS136" s="53"/>
      <c r="BT136" s="53"/>
      <c r="BU136" s="53"/>
      <c r="BV136" s="53"/>
      <c r="BW136" s="53"/>
      <c r="BX136" s="53"/>
    </row>
    <row r="137" spans="1:76" x14ac:dyDescent="0.25">
      <c r="A137" s="53"/>
      <c r="B137" s="53"/>
      <c r="C137" s="53"/>
      <c r="D137" s="53"/>
      <c r="E137" s="53"/>
      <c r="F137" s="53"/>
      <c r="G137" s="53"/>
      <c r="H137" s="53"/>
      <c r="BE137" s="53"/>
      <c r="BF137" s="53"/>
      <c r="BG137" s="53"/>
      <c r="BH137" s="53"/>
      <c r="BI137" s="53"/>
      <c r="BJ137" s="53"/>
      <c r="BK137" s="53"/>
      <c r="BL137" s="53"/>
      <c r="BM137" s="53"/>
      <c r="BN137" s="53"/>
      <c r="BO137" s="53"/>
      <c r="BP137" s="53"/>
      <c r="BQ137" s="53"/>
      <c r="BR137" s="53"/>
      <c r="BS137" s="53"/>
      <c r="BT137" s="53"/>
      <c r="BU137" s="53"/>
      <c r="BV137" s="53"/>
      <c r="BW137" s="53"/>
      <c r="BX137" s="53"/>
    </row>
    <row r="138" spans="1:76" x14ac:dyDescent="0.25">
      <c r="A138" s="53"/>
      <c r="B138" s="53"/>
      <c r="C138" s="53"/>
      <c r="D138" s="53"/>
      <c r="E138" s="53"/>
      <c r="F138" s="53"/>
      <c r="G138" s="53"/>
      <c r="H138" s="53"/>
      <c r="BE138" s="53"/>
      <c r="BF138" s="53"/>
      <c r="BG138" s="53"/>
      <c r="BH138" s="53"/>
      <c r="BI138" s="53"/>
      <c r="BJ138" s="53"/>
      <c r="BK138" s="53"/>
      <c r="BL138" s="53"/>
      <c r="BM138" s="53"/>
      <c r="BN138" s="53"/>
      <c r="BO138" s="53"/>
      <c r="BP138" s="53"/>
      <c r="BQ138" s="53"/>
      <c r="BR138" s="53"/>
      <c r="BS138" s="53"/>
      <c r="BT138" s="53"/>
      <c r="BU138" s="53"/>
      <c r="BV138" s="53"/>
      <c r="BW138" s="53"/>
      <c r="BX138" s="53"/>
    </row>
    <row r="139" spans="1:76" x14ac:dyDescent="0.25">
      <c r="A139" s="53"/>
      <c r="B139" s="53"/>
      <c r="C139" s="53"/>
      <c r="D139" s="53"/>
      <c r="E139" s="53"/>
      <c r="F139" s="53"/>
      <c r="G139" s="53"/>
      <c r="H139" s="53"/>
      <c r="BE139" s="53"/>
      <c r="BF139" s="53"/>
      <c r="BG139" s="53"/>
      <c r="BH139" s="53"/>
      <c r="BI139" s="53"/>
      <c r="BJ139" s="53"/>
      <c r="BK139" s="53"/>
      <c r="BL139" s="53"/>
      <c r="BM139" s="53"/>
      <c r="BN139" s="53"/>
      <c r="BO139" s="53"/>
      <c r="BP139" s="53"/>
      <c r="BQ139" s="53"/>
      <c r="BR139" s="53"/>
      <c r="BS139" s="53"/>
      <c r="BT139" s="53"/>
      <c r="BU139" s="53"/>
      <c r="BV139" s="53"/>
      <c r="BW139" s="53"/>
      <c r="BX139" s="53"/>
    </row>
    <row r="140" spans="1:76" x14ac:dyDescent="0.25">
      <c r="A140" s="53"/>
      <c r="B140" s="53"/>
      <c r="C140" s="53"/>
      <c r="D140" s="53"/>
      <c r="E140" s="53"/>
      <c r="F140" s="53"/>
      <c r="G140" s="53"/>
      <c r="H140" s="53"/>
      <c r="BE140" s="53"/>
      <c r="BF140" s="53"/>
      <c r="BG140" s="53"/>
      <c r="BH140" s="53"/>
      <c r="BI140" s="53"/>
      <c r="BJ140" s="53"/>
      <c r="BK140" s="53"/>
      <c r="BL140" s="53"/>
      <c r="BM140" s="53"/>
      <c r="BN140" s="53"/>
      <c r="BO140" s="53"/>
      <c r="BP140" s="53"/>
      <c r="BQ140" s="53"/>
      <c r="BR140" s="53"/>
      <c r="BS140" s="53"/>
      <c r="BT140" s="53"/>
      <c r="BU140" s="53"/>
      <c r="BV140" s="53"/>
      <c r="BW140" s="53"/>
      <c r="BX140" s="53"/>
    </row>
    <row r="141" spans="1:76" x14ac:dyDescent="0.25">
      <c r="A141" s="53"/>
      <c r="B141" s="53"/>
      <c r="C141" s="53"/>
      <c r="D141" s="53"/>
      <c r="E141" s="53"/>
      <c r="F141" s="53"/>
      <c r="G141" s="53"/>
      <c r="H141" s="53"/>
      <c r="BE141" s="53"/>
      <c r="BF141" s="53"/>
      <c r="BG141" s="53"/>
      <c r="BH141" s="53"/>
      <c r="BI141" s="53"/>
      <c r="BJ141" s="53"/>
      <c r="BK141" s="53"/>
      <c r="BL141" s="53"/>
      <c r="BM141" s="53"/>
      <c r="BN141" s="53"/>
      <c r="BO141" s="53"/>
      <c r="BP141" s="53"/>
      <c r="BQ141" s="53"/>
      <c r="BR141" s="53"/>
      <c r="BS141" s="53"/>
      <c r="BT141" s="53"/>
      <c r="BU141" s="53"/>
      <c r="BV141" s="53"/>
      <c r="BW141" s="53"/>
      <c r="BX141" s="53"/>
    </row>
    <row r="142" spans="1:76" x14ac:dyDescent="0.25">
      <c r="A142" s="53"/>
      <c r="B142" s="53"/>
      <c r="C142" s="53"/>
      <c r="D142" s="53"/>
      <c r="E142" s="53"/>
      <c r="F142" s="53"/>
      <c r="G142" s="53"/>
      <c r="H142" s="53"/>
      <c r="BE142" s="53"/>
      <c r="BF142" s="53"/>
      <c r="BG142" s="53"/>
      <c r="BH142" s="53"/>
      <c r="BI142" s="53"/>
      <c r="BJ142" s="53"/>
      <c r="BK142" s="53"/>
      <c r="BL142" s="53"/>
      <c r="BM142" s="53"/>
      <c r="BN142" s="53"/>
      <c r="BO142" s="53"/>
      <c r="BP142" s="53"/>
      <c r="BQ142" s="53"/>
      <c r="BR142" s="53"/>
      <c r="BS142" s="53"/>
      <c r="BT142" s="53"/>
      <c r="BU142" s="53"/>
      <c r="BV142" s="53"/>
      <c r="BW142" s="53"/>
      <c r="BX142" s="53"/>
    </row>
    <row r="143" spans="1:76" x14ac:dyDescent="0.25">
      <c r="A143" s="53"/>
      <c r="B143" s="53"/>
      <c r="C143" s="53"/>
      <c r="D143" s="53"/>
      <c r="E143" s="53"/>
      <c r="F143" s="53"/>
      <c r="G143" s="53"/>
      <c r="H143" s="53"/>
      <c r="BE143" s="53"/>
      <c r="BF143" s="53"/>
      <c r="BG143" s="53"/>
      <c r="BH143" s="53"/>
      <c r="BI143" s="53"/>
      <c r="BJ143" s="53"/>
      <c r="BK143" s="53"/>
      <c r="BL143" s="53"/>
      <c r="BM143" s="53"/>
      <c r="BN143" s="53"/>
      <c r="BO143" s="53"/>
      <c r="BP143" s="53"/>
      <c r="BQ143" s="53"/>
      <c r="BR143" s="53"/>
      <c r="BS143" s="53"/>
      <c r="BT143" s="53"/>
      <c r="BU143" s="53"/>
      <c r="BV143" s="53"/>
      <c r="BW143" s="53"/>
      <c r="BX143" s="53"/>
    </row>
    <row r="144" spans="1:76" x14ac:dyDescent="0.25">
      <c r="A144" s="53"/>
      <c r="B144" s="53"/>
      <c r="C144" s="53"/>
      <c r="D144" s="53"/>
      <c r="E144" s="53"/>
      <c r="F144" s="53"/>
      <c r="G144" s="53"/>
      <c r="H144" s="53"/>
      <c r="BE144" s="53"/>
      <c r="BF144" s="53"/>
      <c r="BG144" s="53"/>
      <c r="BH144" s="53"/>
      <c r="BI144" s="53"/>
      <c r="BJ144" s="53"/>
      <c r="BK144" s="53"/>
      <c r="BL144" s="53"/>
      <c r="BM144" s="53"/>
      <c r="BN144" s="53"/>
      <c r="BO144" s="53"/>
      <c r="BP144" s="53"/>
      <c r="BQ144" s="53"/>
      <c r="BR144" s="53"/>
      <c r="BS144" s="53"/>
      <c r="BT144" s="53"/>
      <c r="BU144" s="53"/>
      <c r="BV144" s="53"/>
      <c r="BW144" s="53"/>
      <c r="BX144" s="53"/>
    </row>
    <row r="145" spans="1:76" x14ac:dyDescent="0.25">
      <c r="A145" s="53"/>
      <c r="B145" s="53"/>
      <c r="C145" s="53"/>
      <c r="D145" s="53"/>
      <c r="E145" s="53"/>
      <c r="F145" s="53"/>
      <c r="G145" s="53"/>
      <c r="H145" s="53"/>
      <c r="BE145" s="53"/>
      <c r="BF145" s="53"/>
      <c r="BG145" s="53"/>
      <c r="BH145" s="53"/>
      <c r="BI145" s="53"/>
      <c r="BJ145" s="53"/>
      <c r="BK145" s="53"/>
      <c r="BL145" s="53"/>
      <c r="BM145" s="53"/>
      <c r="BN145" s="53"/>
      <c r="BO145" s="53"/>
      <c r="BP145" s="53"/>
      <c r="BQ145" s="53"/>
      <c r="BR145" s="53"/>
      <c r="BS145" s="53"/>
      <c r="BT145" s="53"/>
      <c r="BU145" s="53"/>
      <c r="BV145" s="53"/>
      <c r="BW145" s="53"/>
      <c r="BX145" s="53"/>
    </row>
    <row r="146" spans="1:76" x14ac:dyDescent="0.25">
      <c r="A146" s="53"/>
      <c r="B146" s="53"/>
      <c r="C146" s="53"/>
      <c r="D146" s="53"/>
      <c r="E146" s="53"/>
      <c r="F146" s="53"/>
      <c r="G146" s="53"/>
      <c r="H146" s="53"/>
      <c r="BE146" s="53"/>
      <c r="BF146" s="53"/>
      <c r="BG146" s="53"/>
      <c r="BH146" s="53"/>
      <c r="BI146" s="53"/>
      <c r="BJ146" s="53"/>
      <c r="BK146" s="53"/>
      <c r="BL146" s="53"/>
      <c r="BM146" s="53"/>
      <c r="BN146" s="53"/>
      <c r="BO146" s="53"/>
      <c r="BP146" s="53"/>
      <c r="BQ146" s="53"/>
      <c r="BR146" s="53"/>
      <c r="BS146" s="53"/>
      <c r="BT146" s="53"/>
      <c r="BU146" s="53"/>
      <c r="BV146" s="53"/>
      <c r="BW146" s="53"/>
      <c r="BX146" s="53"/>
    </row>
    <row r="147" spans="1:76" x14ac:dyDescent="0.25">
      <c r="A147" s="53"/>
      <c r="B147" s="53"/>
      <c r="C147" s="53"/>
      <c r="D147" s="53"/>
      <c r="E147" s="53"/>
      <c r="F147" s="53"/>
      <c r="G147" s="53"/>
      <c r="H147" s="53"/>
      <c r="BE147" s="53"/>
      <c r="BF147" s="53"/>
      <c r="BG147" s="53"/>
      <c r="BH147" s="53"/>
      <c r="BI147" s="53"/>
      <c r="BJ147" s="53"/>
      <c r="BK147" s="53"/>
      <c r="BL147" s="53"/>
      <c r="BM147" s="53"/>
      <c r="BN147" s="53"/>
      <c r="BO147" s="53"/>
      <c r="BP147" s="53"/>
      <c r="BQ147" s="53"/>
      <c r="BR147" s="53"/>
      <c r="BS147" s="53"/>
      <c r="BT147" s="53"/>
      <c r="BU147" s="53"/>
      <c r="BV147" s="53"/>
      <c r="BW147" s="53"/>
      <c r="BX147" s="53"/>
    </row>
    <row r="148" spans="1:76" x14ac:dyDescent="0.25">
      <c r="A148" s="53"/>
      <c r="B148" s="53"/>
      <c r="C148" s="53"/>
      <c r="D148" s="53"/>
      <c r="E148" s="53"/>
      <c r="F148" s="53"/>
      <c r="G148" s="53"/>
      <c r="H148" s="53"/>
      <c r="BE148" s="53"/>
      <c r="BF148" s="53"/>
      <c r="BG148" s="53"/>
      <c r="BH148" s="53"/>
      <c r="BI148" s="53"/>
      <c r="BJ148" s="53"/>
      <c r="BK148" s="53"/>
      <c r="BL148" s="53"/>
      <c r="BM148" s="53"/>
      <c r="BN148" s="53"/>
      <c r="BO148" s="53"/>
      <c r="BP148" s="53"/>
      <c r="BQ148" s="53"/>
      <c r="BR148" s="53"/>
      <c r="BS148" s="53"/>
      <c r="BT148" s="53"/>
      <c r="BU148" s="53"/>
      <c r="BV148" s="53"/>
      <c r="BW148" s="53"/>
      <c r="BX148" s="53"/>
    </row>
    <row r="149" spans="1:76" x14ac:dyDescent="0.25">
      <c r="A149" s="53"/>
      <c r="B149" s="53"/>
      <c r="C149" s="53"/>
      <c r="D149" s="53"/>
      <c r="E149" s="53"/>
      <c r="F149" s="53"/>
      <c r="G149" s="53"/>
      <c r="H149" s="53"/>
      <c r="BE149" s="53"/>
      <c r="BF149" s="53"/>
      <c r="BG149" s="53"/>
      <c r="BH149" s="53"/>
      <c r="BI149" s="53"/>
      <c r="BJ149" s="53"/>
      <c r="BK149" s="53"/>
      <c r="BL149" s="53"/>
      <c r="BM149" s="53"/>
      <c r="BN149" s="53"/>
      <c r="BO149" s="53"/>
      <c r="BP149" s="53"/>
      <c r="BQ149" s="53"/>
      <c r="BR149" s="53"/>
      <c r="BS149" s="53"/>
      <c r="BT149" s="53"/>
      <c r="BU149" s="53"/>
      <c r="BV149" s="53"/>
      <c r="BW149" s="53"/>
      <c r="BX149" s="53"/>
    </row>
    <row r="150" spans="1:76" x14ac:dyDescent="0.25">
      <c r="A150" s="53"/>
      <c r="B150" s="53"/>
      <c r="C150" s="53"/>
      <c r="D150" s="53"/>
      <c r="E150" s="53"/>
      <c r="F150" s="53"/>
      <c r="G150" s="53"/>
      <c r="H150" s="53"/>
      <c r="BE150" s="53"/>
      <c r="BF150" s="53"/>
      <c r="BG150" s="53"/>
      <c r="BH150" s="53"/>
      <c r="BI150" s="53"/>
      <c r="BJ150" s="53"/>
      <c r="BK150" s="53"/>
      <c r="BL150" s="53"/>
      <c r="BM150" s="53"/>
      <c r="BN150" s="53"/>
      <c r="BO150" s="53"/>
      <c r="BP150" s="53"/>
      <c r="BQ150" s="53"/>
      <c r="BR150" s="53"/>
      <c r="BS150" s="53"/>
      <c r="BT150" s="53"/>
      <c r="BU150" s="53"/>
      <c r="BV150" s="53"/>
      <c r="BW150" s="53"/>
      <c r="BX150" s="53"/>
    </row>
    <row r="151" spans="1:76" x14ac:dyDescent="0.25">
      <c r="A151" s="53"/>
      <c r="B151" s="53"/>
      <c r="C151" s="53"/>
      <c r="D151" s="53"/>
      <c r="E151" s="53"/>
      <c r="F151" s="53"/>
      <c r="G151" s="53"/>
      <c r="H151" s="53"/>
      <c r="BE151" s="53"/>
      <c r="BF151" s="53"/>
      <c r="BG151" s="53"/>
      <c r="BH151" s="53"/>
      <c r="BI151" s="53"/>
      <c r="BJ151" s="53"/>
      <c r="BK151" s="53"/>
      <c r="BL151" s="53"/>
      <c r="BM151" s="53"/>
      <c r="BN151" s="53"/>
      <c r="BO151" s="53"/>
      <c r="BP151" s="53"/>
      <c r="BQ151" s="53"/>
      <c r="BR151" s="53"/>
      <c r="BS151" s="53"/>
      <c r="BT151" s="53"/>
      <c r="BU151" s="53"/>
      <c r="BV151" s="53"/>
      <c r="BW151" s="53"/>
      <c r="BX151" s="53"/>
    </row>
    <row r="152" spans="1:76" x14ac:dyDescent="0.25">
      <c r="A152" s="53"/>
      <c r="B152" s="53"/>
      <c r="C152" s="53"/>
      <c r="D152" s="53"/>
      <c r="E152" s="53"/>
      <c r="F152" s="53"/>
      <c r="G152" s="53"/>
      <c r="H152" s="53"/>
      <c r="BE152" s="53"/>
      <c r="BF152" s="53"/>
      <c r="BG152" s="53"/>
      <c r="BH152" s="53"/>
      <c r="BI152" s="53"/>
      <c r="BJ152" s="53"/>
      <c r="BK152" s="53"/>
      <c r="BL152" s="53"/>
      <c r="BM152" s="53"/>
      <c r="BN152" s="53"/>
      <c r="BO152" s="53"/>
      <c r="BP152" s="53"/>
      <c r="BQ152" s="53"/>
      <c r="BR152" s="53"/>
      <c r="BS152" s="53"/>
      <c r="BT152" s="53"/>
      <c r="BU152" s="53"/>
      <c r="BV152" s="53"/>
      <c r="BW152" s="53"/>
      <c r="BX152" s="53"/>
    </row>
    <row r="153" spans="1:76" x14ac:dyDescent="0.25">
      <c r="A153" s="53"/>
      <c r="B153" s="53"/>
      <c r="C153" s="53"/>
      <c r="D153" s="53"/>
      <c r="E153" s="53"/>
      <c r="F153" s="53"/>
      <c r="G153" s="53"/>
      <c r="H153" s="53"/>
      <c r="BE153" s="53"/>
      <c r="BF153" s="53"/>
      <c r="BG153" s="53"/>
      <c r="BH153" s="53"/>
      <c r="BI153" s="53"/>
      <c r="BJ153" s="53"/>
      <c r="BK153" s="53"/>
      <c r="BL153" s="53"/>
      <c r="BM153" s="53"/>
      <c r="BN153" s="53"/>
      <c r="BO153" s="53"/>
      <c r="BP153" s="53"/>
      <c r="BQ153" s="53"/>
      <c r="BR153" s="53"/>
      <c r="BS153" s="53"/>
      <c r="BT153" s="53"/>
      <c r="BU153" s="53"/>
      <c r="BV153" s="53"/>
      <c r="BW153" s="53"/>
      <c r="BX153" s="53"/>
    </row>
    <row r="154" spans="1:76" x14ac:dyDescent="0.25">
      <c r="A154" s="53"/>
      <c r="B154" s="53"/>
      <c r="C154" s="53"/>
      <c r="D154" s="53"/>
      <c r="E154" s="53"/>
      <c r="F154" s="53"/>
      <c r="G154" s="53"/>
      <c r="H154" s="53"/>
      <c r="BE154" s="53"/>
      <c r="BF154" s="53"/>
      <c r="BG154" s="53"/>
      <c r="BH154" s="53"/>
      <c r="BI154" s="53"/>
      <c r="BJ154" s="53"/>
      <c r="BK154" s="53"/>
      <c r="BL154" s="53"/>
      <c r="BM154" s="53"/>
      <c r="BN154" s="53"/>
      <c r="BO154" s="53"/>
      <c r="BP154" s="53"/>
      <c r="BQ154" s="53"/>
      <c r="BR154" s="53"/>
      <c r="BS154" s="53"/>
      <c r="BT154" s="53"/>
      <c r="BU154" s="53"/>
      <c r="BV154" s="53"/>
      <c r="BW154" s="53"/>
      <c r="BX154" s="53"/>
    </row>
    <row r="155" spans="1:76" x14ac:dyDescent="0.25">
      <c r="A155" s="53"/>
      <c r="B155" s="53"/>
      <c r="C155" s="53"/>
      <c r="D155" s="53"/>
      <c r="E155" s="53"/>
      <c r="F155" s="53"/>
      <c r="G155" s="53"/>
      <c r="H155" s="53"/>
      <c r="BE155" s="53"/>
      <c r="BF155" s="53"/>
      <c r="BG155" s="53"/>
      <c r="BH155" s="53"/>
      <c r="BI155" s="53"/>
      <c r="BJ155" s="53"/>
      <c r="BK155" s="53"/>
      <c r="BL155" s="53"/>
      <c r="BM155" s="53"/>
      <c r="BN155" s="53"/>
      <c r="BO155" s="53"/>
      <c r="BP155" s="53"/>
      <c r="BQ155" s="53"/>
      <c r="BR155" s="53"/>
      <c r="BS155" s="53"/>
      <c r="BT155" s="53"/>
      <c r="BU155" s="53"/>
      <c r="BV155" s="53"/>
      <c r="BW155" s="53"/>
      <c r="BX155" s="53"/>
    </row>
    <row r="156" spans="1:76" x14ac:dyDescent="0.25">
      <c r="A156" s="53"/>
      <c r="B156" s="53"/>
      <c r="C156" s="53"/>
      <c r="D156" s="53"/>
      <c r="E156" s="53"/>
      <c r="F156" s="53"/>
      <c r="G156" s="53"/>
      <c r="H156" s="53"/>
      <c r="BE156" s="53"/>
      <c r="BF156" s="53"/>
      <c r="BG156" s="53"/>
      <c r="BH156" s="53"/>
      <c r="BI156" s="53"/>
      <c r="BJ156" s="53"/>
      <c r="BK156" s="53"/>
      <c r="BL156" s="53"/>
      <c r="BM156" s="53"/>
      <c r="BN156" s="53"/>
      <c r="BO156" s="53"/>
      <c r="BP156" s="53"/>
      <c r="BQ156" s="53"/>
      <c r="BR156" s="53"/>
      <c r="BS156" s="53"/>
      <c r="BT156" s="53"/>
      <c r="BU156" s="53"/>
      <c r="BV156" s="53"/>
      <c r="BW156" s="53"/>
      <c r="BX156" s="53"/>
    </row>
    <row r="157" spans="1:76" x14ac:dyDescent="0.25">
      <c r="A157" s="53"/>
      <c r="B157" s="53"/>
      <c r="C157" s="53"/>
      <c r="D157" s="53"/>
      <c r="E157" s="53"/>
      <c r="F157" s="53"/>
      <c r="G157" s="53"/>
      <c r="H157" s="53"/>
      <c r="BE157" s="53"/>
      <c r="BF157" s="53"/>
      <c r="BG157" s="53"/>
      <c r="BH157" s="53"/>
      <c r="BI157" s="53"/>
      <c r="BJ157" s="53"/>
      <c r="BK157" s="53"/>
      <c r="BL157" s="53"/>
      <c r="BM157" s="53"/>
      <c r="BN157" s="53"/>
      <c r="BO157" s="53"/>
      <c r="BP157" s="53"/>
      <c r="BQ157" s="53"/>
      <c r="BR157" s="53"/>
      <c r="BS157" s="53"/>
      <c r="BT157" s="53"/>
      <c r="BU157" s="53"/>
      <c r="BV157" s="53"/>
      <c r="BW157" s="53"/>
      <c r="BX157" s="53"/>
    </row>
    <row r="158" spans="1:76" x14ac:dyDescent="0.25">
      <c r="A158" s="53"/>
      <c r="B158" s="53"/>
      <c r="C158" s="53"/>
      <c r="D158" s="53"/>
      <c r="E158" s="53"/>
      <c r="F158" s="53"/>
      <c r="G158" s="53"/>
      <c r="H158" s="53"/>
      <c r="BE158" s="53"/>
      <c r="BF158" s="53"/>
      <c r="BG158" s="53"/>
      <c r="BH158" s="53"/>
      <c r="BI158" s="53"/>
      <c r="BJ158" s="53"/>
      <c r="BK158" s="53"/>
      <c r="BL158" s="53"/>
      <c r="BM158" s="53"/>
      <c r="BN158" s="53"/>
      <c r="BO158" s="53"/>
      <c r="BP158" s="53"/>
      <c r="BQ158" s="53"/>
      <c r="BR158" s="53"/>
      <c r="BS158" s="53"/>
      <c r="BT158" s="53"/>
      <c r="BU158" s="53"/>
      <c r="BV158" s="53"/>
      <c r="BW158" s="53"/>
      <c r="BX158" s="53"/>
    </row>
    <row r="159" spans="1:76" x14ac:dyDescent="0.25">
      <c r="A159" s="53"/>
      <c r="B159" s="53"/>
      <c r="C159" s="53"/>
      <c r="D159" s="53"/>
      <c r="E159" s="53"/>
      <c r="F159" s="53"/>
      <c r="G159" s="53"/>
      <c r="H159" s="53"/>
      <c r="BE159" s="53"/>
      <c r="BF159" s="53"/>
      <c r="BG159" s="53"/>
      <c r="BH159" s="53"/>
      <c r="BI159" s="53"/>
      <c r="BJ159" s="53"/>
      <c r="BK159" s="53"/>
      <c r="BL159" s="53"/>
      <c r="BM159" s="53"/>
      <c r="BN159" s="53"/>
      <c r="BO159" s="53"/>
      <c r="BP159" s="53"/>
      <c r="BQ159" s="53"/>
      <c r="BR159" s="53"/>
      <c r="BS159" s="53"/>
      <c r="BT159" s="53"/>
      <c r="BU159" s="53"/>
      <c r="BV159" s="53"/>
      <c r="BW159" s="53"/>
      <c r="BX159" s="53"/>
    </row>
    <row r="160" spans="1:76" x14ac:dyDescent="0.25">
      <c r="A160" s="53"/>
      <c r="B160" s="53"/>
      <c r="C160" s="53"/>
      <c r="D160" s="53"/>
      <c r="E160" s="53"/>
      <c r="F160" s="53"/>
      <c r="G160" s="53"/>
      <c r="H160" s="53"/>
      <c r="BE160" s="53"/>
      <c r="BF160" s="53"/>
      <c r="BG160" s="53"/>
      <c r="BH160" s="53"/>
      <c r="BI160" s="53"/>
      <c r="BJ160" s="53"/>
      <c r="BK160" s="53"/>
      <c r="BL160" s="53"/>
      <c r="BM160" s="53"/>
      <c r="BN160" s="53"/>
      <c r="BO160" s="53"/>
      <c r="BP160" s="53"/>
      <c r="BQ160" s="53"/>
      <c r="BR160" s="53"/>
      <c r="BS160" s="53"/>
      <c r="BT160" s="53"/>
      <c r="BU160" s="53"/>
      <c r="BV160" s="53"/>
      <c r="BW160" s="53"/>
      <c r="BX160" s="53"/>
    </row>
    <row r="161" spans="1:76" x14ac:dyDescent="0.25">
      <c r="A161" s="53"/>
      <c r="B161" s="53"/>
      <c r="C161" s="53"/>
      <c r="D161" s="53"/>
      <c r="E161" s="53"/>
      <c r="F161" s="53"/>
      <c r="G161" s="53"/>
      <c r="H161" s="53"/>
      <c r="BE161" s="53"/>
      <c r="BF161" s="53"/>
      <c r="BG161" s="53"/>
      <c r="BH161" s="53"/>
      <c r="BI161" s="53"/>
      <c r="BJ161" s="53"/>
      <c r="BK161" s="53"/>
      <c r="BL161" s="53"/>
      <c r="BM161" s="53"/>
      <c r="BN161" s="53"/>
      <c r="BO161" s="53"/>
      <c r="BP161" s="53"/>
      <c r="BQ161" s="53"/>
      <c r="BR161" s="53"/>
      <c r="BS161" s="53"/>
      <c r="BT161" s="53"/>
      <c r="BU161" s="53"/>
      <c r="BV161" s="53"/>
      <c r="BW161" s="53"/>
      <c r="BX161" s="53"/>
    </row>
    <row r="162" spans="1:76" x14ac:dyDescent="0.25">
      <c r="A162" s="53"/>
      <c r="B162" s="53"/>
      <c r="C162" s="53"/>
      <c r="D162" s="53"/>
      <c r="E162" s="53"/>
      <c r="F162" s="53"/>
      <c r="G162" s="53"/>
      <c r="H162" s="53"/>
      <c r="BE162" s="53"/>
      <c r="BF162" s="53"/>
      <c r="BG162" s="53"/>
      <c r="BH162" s="53"/>
      <c r="BI162" s="53"/>
      <c r="BJ162" s="53"/>
      <c r="BK162" s="53"/>
      <c r="BL162" s="53"/>
      <c r="BM162" s="53"/>
      <c r="BN162" s="53"/>
      <c r="BO162" s="53"/>
      <c r="BP162" s="53"/>
      <c r="BQ162" s="53"/>
      <c r="BR162" s="53"/>
      <c r="BS162" s="53"/>
      <c r="BT162" s="53"/>
      <c r="BU162" s="53"/>
      <c r="BV162" s="53"/>
      <c r="BW162" s="53"/>
      <c r="BX162" s="53"/>
    </row>
    <row r="163" spans="1:76" x14ac:dyDescent="0.25">
      <c r="A163" s="53"/>
      <c r="B163" s="53"/>
      <c r="C163" s="53"/>
      <c r="D163" s="53"/>
      <c r="E163" s="53"/>
      <c r="F163" s="53"/>
      <c r="G163" s="53"/>
      <c r="H163" s="53"/>
      <c r="BE163" s="53"/>
      <c r="BF163" s="53"/>
      <c r="BG163" s="53"/>
      <c r="BH163" s="53"/>
      <c r="BI163" s="53"/>
      <c r="BJ163" s="53"/>
      <c r="BK163" s="53"/>
      <c r="BL163" s="53"/>
      <c r="BM163" s="53"/>
      <c r="BN163" s="53"/>
      <c r="BO163" s="53"/>
      <c r="BP163" s="53"/>
      <c r="BQ163" s="53"/>
      <c r="BR163" s="53"/>
      <c r="BS163" s="53"/>
      <c r="BT163" s="53"/>
      <c r="BU163" s="53"/>
      <c r="BV163" s="53"/>
      <c r="BW163" s="53"/>
      <c r="BX163" s="53"/>
    </row>
    <row r="164" spans="1:76" x14ac:dyDescent="0.25">
      <c r="A164" s="53"/>
      <c r="B164" s="53"/>
      <c r="C164" s="53"/>
      <c r="D164" s="53"/>
      <c r="E164" s="53"/>
      <c r="F164" s="53"/>
      <c r="G164" s="53"/>
      <c r="H164" s="53"/>
      <c r="BE164" s="53"/>
      <c r="BF164" s="53"/>
      <c r="BG164" s="53"/>
      <c r="BH164" s="53"/>
      <c r="BI164" s="53"/>
      <c r="BJ164" s="53"/>
      <c r="BK164" s="53"/>
      <c r="BL164" s="53"/>
      <c r="BM164" s="53"/>
      <c r="BN164" s="53"/>
      <c r="BO164" s="53"/>
      <c r="BP164" s="53"/>
      <c r="BQ164" s="53"/>
      <c r="BR164" s="53"/>
      <c r="BS164" s="53"/>
      <c r="BT164" s="53"/>
      <c r="BU164" s="53"/>
      <c r="BV164" s="53"/>
      <c r="BW164" s="53"/>
      <c r="BX164" s="53"/>
    </row>
    <row r="165" spans="1:76" x14ac:dyDescent="0.25">
      <c r="A165" s="53"/>
      <c r="B165" s="53"/>
      <c r="C165" s="53"/>
      <c r="D165" s="53"/>
      <c r="E165" s="53"/>
      <c r="F165" s="53"/>
      <c r="G165" s="53"/>
      <c r="H165" s="53"/>
      <c r="BE165" s="53"/>
      <c r="BF165" s="53"/>
      <c r="BG165" s="53"/>
      <c r="BH165" s="53"/>
      <c r="BI165" s="53"/>
      <c r="BJ165" s="53"/>
      <c r="BK165" s="53"/>
      <c r="BL165" s="53"/>
      <c r="BM165" s="53"/>
      <c r="BN165" s="53"/>
      <c r="BO165" s="53"/>
      <c r="BP165" s="53"/>
      <c r="BQ165" s="53"/>
      <c r="BR165" s="53"/>
      <c r="BS165" s="53"/>
      <c r="BT165" s="53"/>
      <c r="BU165" s="53"/>
      <c r="BV165" s="53"/>
      <c r="BW165" s="53"/>
      <c r="BX165" s="53"/>
    </row>
    <row r="166" spans="1:76" s="53" customFormat="1" ht="17.25" customHeight="1" x14ac:dyDescent="0.25"/>
    <row r="167" spans="1:76" s="53" customFormat="1" x14ac:dyDescent="0.25"/>
    <row r="168" spans="1:76" s="53" customFormat="1" x14ac:dyDescent="0.25"/>
    <row r="169" spans="1:76" s="53" customFormat="1" x14ac:dyDescent="0.25">
      <c r="BQ169" s="53" t="s">
        <v>149</v>
      </c>
      <c r="BS169" s="6" t="s">
        <v>49</v>
      </c>
      <c r="BU169" s="54" t="s">
        <v>118</v>
      </c>
    </row>
    <row r="170" spans="1:76" s="53" customFormat="1" x14ac:dyDescent="0.25">
      <c r="BQ170" s="53" t="s">
        <v>150</v>
      </c>
      <c r="BS170" s="6" t="s">
        <v>50</v>
      </c>
      <c r="BU170" s="54"/>
    </row>
    <row r="171" spans="1:76" s="53" customFormat="1" x14ac:dyDescent="0.25">
      <c r="BQ171" s="53" t="s">
        <v>151</v>
      </c>
      <c r="BS171" s="6" t="s">
        <v>51</v>
      </c>
      <c r="BU171" s="54" t="s">
        <v>119</v>
      </c>
    </row>
    <row r="172" spans="1:76" s="53" customFormat="1" x14ac:dyDescent="0.25">
      <c r="BQ172" s="53" t="s">
        <v>152</v>
      </c>
      <c r="BS172" s="6" t="s">
        <v>52</v>
      </c>
      <c r="BU172" s="54" t="s">
        <v>120</v>
      </c>
    </row>
    <row r="173" spans="1:76" s="53" customFormat="1" x14ac:dyDescent="0.25">
      <c r="BQ173" s="53" t="s">
        <v>153</v>
      </c>
      <c r="BU173" s="54" t="s">
        <v>121</v>
      </c>
    </row>
    <row r="174" spans="1:76" s="53" customFormat="1" x14ac:dyDescent="0.25">
      <c r="BQ174" s="53" t="s">
        <v>154</v>
      </c>
      <c r="BU174" s="54" t="s">
        <v>122</v>
      </c>
    </row>
    <row r="175" spans="1:76" s="53" customFormat="1" x14ac:dyDescent="0.25">
      <c r="BQ175" s="53" t="s">
        <v>155</v>
      </c>
    </row>
    <row r="176" spans="1:76" s="53" customFormat="1" x14ac:dyDescent="0.25"/>
    <row r="177" spans="69:73" s="53" customFormat="1" x14ac:dyDescent="0.25"/>
    <row r="178" spans="69:73" s="53" customFormat="1" x14ac:dyDescent="0.25"/>
    <row r="179" spans="69:73" s="53" customFormat="1" x14ac:dyDescent="0.25"/>
    <row r="180" spans="69:73" s="53" customFormat="1" x14ac:dyDescent="0.25"/>
    <row r="181" spans="69:73" s="53" customFormat="1" x14ac:dyDescent="0.25">
      <c r="BQ181" s="53" t="s">
        <v>137</v>
      </c>
      <c r="BR181" s="54" t="s">
        <v>27</v>
      </c>
      <c r="BS181" s="54"/>
      <c r="BT181" s="54"/>
      <c r="BU181" s="54"/>
    </row>
    <row r="182" spans="69:73" s="53" customFormat="1" x14ac:dyDescent="0.25">
      <c r="BQ182" s="53" t="s">
        <v>170</v>
      </c>
      <c r="BR182" s="54" t="s">
        <v>28</v>
      </c>
      <c r="BS182" s="54"/>
      <c r="BT182" s="54"/>
      <c r="BU182" s="54"/>
    </row>
    <row r="183" spans="69:73" s="53" customFormat="1" x14ac:dyDescent="0.25">
      <c r="BQ183" s="53" t="s">
        <v>138</v>
      </c>
      <c r="BR183" s="54"/>
      <c r="BS183" s="54"/>
      <c r="BT183" s="54"/>
      <c r="BU183" s="54"/>
    </row>
    <row r="184" spans="69:73" s="53" customFormat="1" x14ac:dyDescent="0.25">
      <c r="BQ184" s="53" t="s">
        <v>139</v>
      </c>
      <c r="BR184" s="54" t="s">
        <v>34</v>
      </c>
      <c r="BS184" s="54"/>
      <c r="BT184" s="54"/>
      <c r="BU184" s="54"/>
    </row>
    <row r="185" spans="69:73" s="53" customFormat="1" x14ac:dyDescent="0.25">
      <c r="BQ185" s="53" t="s">
        <v>140</v>
      </c>
      <c r="BR185" s="55" t="s">
        <v>35</v>
      </c>
      <c r="BS185" s="54"/>
      <c r="BT185" s="54"/>
      <c r="BU185" s="54"/>
    </row>
    <row r="186" spans="69:73" s="53" customFormat="1" x14ac:dyDescent="0.25">
      <c r="BQ186" s="53" t="s">
        <v>141</v>
      </c>
      <c r="BR186" s="56" t="s">
        <v>36</v>
      </c>
      <c r="BS186" s="54"/>
      <c r="BT186" s="54"/>
      <c r="BU186" s="54"/>
    </row>
    <row r="187" spans="69:73" s="53" customFormat="1" x14ac:dyDescent="0.25">
      <c r="BQ187" s="53" t="s">
        <v>142</v>
      </c>
      <c r="BR187" s="57" t="s">
        <v>37</v>
      </c>
      <c r="BS187" s="54"/>
      <c r="BT187" s="54"/>
      <c r="BU187" s="54"/>
    </row>
    <row r="188" spans="69:73" s="53" customFormat="1" x14ac:dyDescent="0.25">
      <c r="BQ188" s="53" t="s">
        <v>123</v>
      </c>
      <c r="BR188" s="58" t="s">
        <v>38</v>
      </c>
      <c r="BS188" s="54"/>
      <c r="BT188" s="54"/>
      <c r="BU188" s="54"/>
    </row>
    <row r="189" spans="69:73" s="53" customFormat="1" x14ac:dyDescent="0.25">
      <c r="BQ189" s="53" t="s">
        <v>143</v>
      </c>
      <c r="BR189" s="59" t="s">
        <v>39</v>
      </c>
      <c r="BS189" s="54"/>
      <c r="BT189" s="54"/>
      <c r="BU189" s="54"/>
    </row>
    <row r="190" spans="69:73" s="53" customFormat="1" x14ac:dyDescent="0.25">
      <c r="BQ190" s="53" t="s">
        <v>144</v>
      </c>
      <c r="BR190" s="54"/>
      <c r="BS190" s="54"/>
      <c r="BT190" s="54"/>
      <c r="BU190" s="54"/>
    </row>
    <row r="191" spans="69:73" s="53" customFormat="1" x14ac:dyDescent="0.25">
      <c r="BQ191" s="53" t="s">
        <v>145</v>
      </c>
      <c r="BR191" s="54"/>
      <c r="BS191" s="54"/>
      <c r="BT191" s="54"/>
      <c r="BU191" s="54"/>
    </row>
    <row r="192" spans="69:73" s="53" customFormat="1" x14ac:dyDescent="0.25">
      <c r="BQ192" s="53" t="s">
        <v>146</v>
      </c>
      <c r="BR192" s="54" t="s">
        <v>33</v>
      </c>
      <c r="BS192" s="54"/>
      <c r="BT192" s="54"/>
      <c r="BU192" s="54"/>
    </row>
    <row r="193" spans="69:73" s="53" customFormat="1" x14ac:dyDescent="0.25">
      <c r="BQ193" s="53" t="s">
        <v>171</v>
      </c>
      <c r="BR193" s="55" t="s">
        <v>29</v>
      </c>
      <c r="BS193" s="54"/>
      <c r="BT193" s="54"/>
      <c r="BU193" s="54"/>
    </row>
    <row r="194" spans="69:73" s="53" customFormat="1" x14ac:dyDescent="0.25">
      <c r="BQ194" s="53" t="s">
        <v>162</v>
      </c>
      <c r="BR194" s="56" t="s">
        <v>32</v>
      </c>
      <c r="BS194" s="54"/>
      <c r="BT194" s="54"/>
      <c r="BU194" s="54"/>
    </row>
    <row r="195" spans="69:73" s="53" customFormat="1" x14ac:dyDescent="0.25">
      <c r="BR195" s="57" t="s">
        <v>30</v>
      </c>
      <c r="BS195" s="54"/>
      <c r="BT195" s="54"/>
      <c r="BU195" s="54"/>
    </row>
    <row r="196" spans="69:73" s="53" customFormat="1" x14ac:dyDescent="0.25">
      <c r="BR196" s="58" t="s">
        <v>31</v>
      </c>
      <c r="BS196" s="54"/>
      <c r="BT196" s="54"/>
      <c r="BU196" s="54"/>
    </row>
    <row r="197" spans="69:73" s="53" customFormat="1" x14ac:dyDescent="0.25">
      <c r="BR197" s="59" t="s">
        <v>82</v>
      </c>
      <c r="BS197" s="54"/>
      <c r="BT197" s="54"/>
      <c r="BU197" s="54"/>
    </row>
    <row r="198" spans="69:73" s="53" customFormat="1" x14ac:dyDescent="0.25">
      <c r="BR198" s="54"/>
      <c r="BS198" s="54"/>
      <c r="BT198" s="54"/>
      <c r="BU198" s="54"/>
    </row>
    <row r="199" spans="69:73" s="53" customFormat="1" x14ac:dyDescent="0.25">
      <c r="BR199" s="54"/>
      <c r="BS199" s="54"/>
      <c r="BT199" s="54"/>
      <c r="BU199" s="54"/>
    </row>
    <row r="200" spans="69:73" s="53" customFormat="1" x14ac:dyDescent="0.25">
      <c r="BR200" s="54"/>
      <c r="BS200" s="54"/>
      <c r="BT200" s="54"/>
      <c r="BU200" s="54"/>
    </row>
    <row r="201" spans="69:73" s="53" customFormat="1" x14ac:dyDescent="0.25">
      <c r="BR201" s="54" t="s">
        <v>45</v>
      </c>
      <c r="BS201" s="54"/>
      <c r="BT201" s="54"/>
      <c r="BU201" s="54"/>
    </row>
    <row r="202" spans="69:73" s="53" customFormat="1" x14ac:dyDescent="0.25">
      <c r="BR202" s="55" t="s">
        <v>40</v>
      </c>
      <c r="BS202" s="54"/>
      <c r="BT202" s="54"/>
      <c r="BU202" s="3" t="s">
        <v>54</v>
      </c>
    </row>
    <row r="203" spans="69:73" s="53" customFormat="1" x14ac:dyDescent="0.25">
      <c r="BR203" s="56" t="s">
        <v>41</v>
      </c>
      <c r="BS203" s="54"/>
      <c r="BT203" s="54"/>
      <c r="BU203" s="3" t="s">
        <v>55</v>
      </c>
    </row>
    <row r="204" spans="69:73" s="53" customFormat="1" x14ac:dyDescent="0.25">
      <c r="BR204" s="57" t="s">
        <v>42</v>
      </c>
      <c r="BS204" s="54"/>
      <c r="BT204" s="54"/>
      <c r="BU204" s="3" t="s">
        <v>57</v>
      </c>
    </row>
    <row r="205" spans="69:73" s="53" customFormat="1" x14ac:dyDescent="0.25">
      <c r="BR205" s="58" t="s">
        <v>43</v>
      </c>
      <c r="BS205" s="54"/>
      <c r="BT205" s="54"/>
      <c r="BU205" s="3" t="s">
        <v>17</v>
      </c>
    </row>
    <row r="206" spans="69:73" s="53" customFormat="1" x14ac:dyDescent="0.25">
      <c r="BR206" s="59" t="s">
        <v>44</v>
      </c>
      <c r="BS206" s="54"/>
      <c r="BT206" s="54"/>
      <c r="BU206" s="3" t="s">
        <v>56</v>
      </c>
    </row>
    <row r="207" spans="69:73" s="53" customFormat="1" x14ac:dyDescent="0.25">
      <c r="BR207" s="54"/>
      <c r="BS207" s="54"/>
      <c r="BT207" s="54"/>
      <c r="BU207" s="54"/>
    </row>
    <row r="208" spans="69:73" s="53" customFormat="1" x14ac:dyDescent="0.25">
      <c r="BR208" s="54"/>
      <c r="BS208" s="54"/>
      <c r="BT208" s="54"/>
      <c r="BU208" s="54"/>
    </row>
    <row r="209" spans="1:76" s="53" customFormat="1" x14ac:dyDescent="0.25">
      <c r="BR209" s="54" t="s">
        <v>46</v>
      </c>
      <c r="BS209" s="54"/>
      <c r="BT209" s="54"/>
      <c r="BU209" s="54"/>
    </row>
    <row r="210" spans="1:76" s="53" customFormat="1" x14ac:dyDescent="0.25">
      <c r="BR210" s="55" t="s">
        <v>40</v>
      </c>
      <c r="BS210" s="54"/>
      <c r="BT210" s="54"/>
      <c r="BU210" s="7" t="s">
        <v>58</v>
      </c>
    </row>
    <row r="211" spans="1:76" s="53" customFormat="1" x14ac:dyDescent="0.25">
      <c r="BR211" s="56" t="s">
        <v>41</v>
      </c>
      <c r="BS211" s="54"/>
      <c r="BT211" s="54"/>
      <c r="BU211" s="8" t="s">
        <v>59</v>
      </c>
    </row>
    <row r="212" spans="1:76" s="53" customFormat="1" x14ac:dyDescent="0.25">
      <c r="BR212" s="57" t="s">
        <v>42</v>
      </c>
      <c r="BS212" s="54"/>
      <c r="BT212" s="54"/>
      <c r="BU212" s="9" t="s">
        <v>11</v>
      </c>
    </row>
    <row r="213" spans="1:76" s="53" customFormat="1" x14ac:dyDescent="0.25">
      <c r="BR213" s="58" t="s">
        <v>43</v>
      </c>
      <c r="BS213" s="54"/>
      <c r="BT213" s="54"/>
      <c r="BU213" s="10" t="s">
        <v>12</v>
      </c>
    </row>
    <row r="214" spans="1:76" s="53" customFormat="1" x14ac:dyDescent="0.25">
      <c r="BR214" s="59" t="s">
        <v>44</v>
      </c>
      <c r="BS214" s="54"/>
      <c r="BT214" s="54"/>
      <c r="BU214" s="11" t="s">
        <v>13</v>
      </c>
    </row>
    <row r="215" spans="1:76" s="53" customFormat="1" x14ac:dyDescent="0.25">
      <c r="BR215" s="54"/>
      <c r="BS215" s="54"/>
      <c r="BT215" s="54"/>
      <c r="BU215" s="54"/>
    </row>
    <row r="216" spans="1:76" s="53" customFormat="1" x14ac:dyDescent="0.25">
      <c r="BR216" s="54"/>
      <c r="BS216" s="54"/>
      <c r="BT216" s="54"/>
      <c r="BU216" s="54"/>
    </row>
    <row r="217" spans="1:76" s="53" customFormat="1" x14ac:dyDescent="0.25">
      <c r="BR217" s="54"/>
      <c r="BS217" s="54"/>
      <c r="BT217" s="54"/>
      <c r="BU217" s="60" t="s">
        <v>47</v>
      </c>
    </row>
    <row r="218" spans="1:76" s="53" customFormat="1" x14ac:dyDescent="0.25">
      <c r="BR218" s="54"/>
      <c r="BS218" s="54"/>
      <c r="BT218" s="54"/>
      <c r="BU218" s="61" t="s">
        <v>15</v>
      </c>
    </row>
    <row r="219" spans="1:76" s="53" customFormat="1" x14ac:dyDescent="0.25">
      <c r="BR219" s="54"/>
      <c r="BS219" s="54"/>
      <c r="BT219" s="54"/>
      <c r="BU219" s="62" t="s">
        <v>48</v>
      </c>
    </row>
    <row r="220" spans="1:76" s="53" customFormat="1" x14ac:dyDescent="0.25">
      <c r="BR220" s="54"/>
      <c r="BS220" s="54"/>
      <c r="BT220" s="54"/>
      <c r="BU220" s="63" t="s">
        <v>16</v>
      </c>
    </row>
    <row r="221" spans="1:76" s="53" customFormat="1" x14ac:dyDescent="0.25">
      <c r="BR221" s="54"/>
      <c r="BS221" s="54"/>
      <c r="BT221" s="54"/>
      <c r="BU221" s="54"/>
    </row>
    <row r="222" spans="1:76" x14ac:dyDescent="0.25">
      <c r="A222" s="53"/>
      <c r="B222" s="53"/>
      <c r="C222" s="53"/>
      <c r="D222" s="53"/>
      <c r="E222" s="53"/>
      <c r="F222" s="53"/>
      <c r="G222" s="53"/>
      <c r="H222" s="53"/>
      <c r="BE222" s="53"/>
      <c r="BF222" s="53"/>
      <c r="BG222" s="53"/>
      <c r="BH222" s="53"/>
      <c r="BI222" s="53"/>
      <c r="BJ222" s="53"/>
      <c r="BK222" s="53"/>
      <c r="BL222" s="53"/>
      <c r="BM222" s="53"/>
      <c r="BN222" s="53"/>
      <c r="BO222" s="53"/>
      <c r="BP222" s="53"/>
      <c r="BQ222" s="53"/>
      <c r="BR222" s="53"/>
      <c r="BS222" s="53"/>
      <c r="BT222" s="53"/>
      <c r="BU222" s="53"/>
      <c r="BV222" s="53"/>
      <c r="BW222" s="53"/>
      <c r="BX222" s="53"/>
    </row>
    <row r="223" spans="1:76" x14ac:dyDescent="0.25">
      <c r="A223" s="53"/>
      <c r="B223" s="53"/>
      <c r="C223" s="53"/>
      <c r="D223" s="53"/>
      <c r="E223" s="53"/>
      <c r="F223" s="53"/>
      <c r="G223" s="53"/>
      <c r="H223" s="53"/>
      <c r="BE223" s="53"/>
      <c r="BF223" s="53"/>
      <c r="BG223" s="53"/>
      <c r="BH223" s="53"/>
      <c r="BI223" s="53"/>
      <c r="BJ223" s="53"/>
      <c r="BK223" s="53"/>
      <c r="BL223" s="53"/>
      <c r="BM223" s="53"/>
      <c r="BN223" s="53"/>
      <c r="BO223" s="53"/>
      <c r="BP223" s="53"/>
      <c r="BQ223" s="53"/>
      <c r="BR223" s="53"/>
      <c r="BS223" s="53"/>
      <c r="BT223" s="53"/>
      <c r="BU223" s="53"/>
      <c r="BV223" s="53"/>
      <c r="BW223" s="53"/>
      <c r="BX223" s="53"/>
    </row>
    <row r="224" spans="1:76" x14ac:dyDescent="0.25">
      <c r="A224" s="53"/>
      <c r="B224" s="53"/>
      <c r="C224" s="53"/>
      <c r="D224" s="53"/>
      <c r="E224" s="53"/>
      <c r="F224" s="53"/>
      <c r="G224" s="53"/>
      <c r="H224" s="53"/>
      <c r="BE224" s="53"/>
      <c r="BF224" s="53"/>
      <c r="BG224" s="53"/>
      <c r="BH224" s="53"/>
      <c r="BI224" s="53"/>
      <c r="BJ224" s="53"/>
      <c r="BK224" s="53"/>
      <c r="BL224" s="53"/>
      <c r="BM224" s="53"/>
      <c r="BN224" s="53"/>
      <c r="BO224" s="53"/>
      <c r="BP224" s="53"/>
      <c r="BQ224" s="53"/>
      <c r="BR224" s="53"/>
      <c r="BS224" s="53"/>
      <c r="BT224" s="53"/>
      <c r="BU224" s="53"/>
      <c r="BV224" s="53"/>
      <c r="BW224" s="53"/>
      <c r="BX224" s="53"/>
    </row>
    <row r="225" spans="1:76" x14ac:dyDescent="0.25">
      <c r="A225" s="53"/>
      <c r="B225" s="53"/>
      <c r="C225" s="53"/>
      <c r="D225" s="53"/>
      <c r="E225" s="53"/>
      <c r="F225" s="53"/>
      <c r="G225" s="53"/>
      <c r="H225" s="53"/>
      <c r="BE225" s="53"/>
      <c r="BF225" s="53"/>
      <c r="BG225" s="53"/>
      <c r="BH225" s="53"/>
      <c r="BI225" s="53"/>
      <c r="BJ225" s="53"/>
      <c r="BK225" s="53"/>
      <c r="BL225" s="53"/>
      <c r="BM225" s="53"/>
      <c r="BN225" s="53"/>
      <c r="BO225" s="53"/>
      <c r="BP225" s="53"/>
      <c r="BQ225" s="53"/>
      <c r="BR225" s="53"/>
      <c r="BS225" s="53"/>
      <c r="BT225" s="53"/>
      <c r="BU225" s="53"/>
      <c r="BV225" s="53"/>
      <c r="BW225" s="53"/>
      <c r="BX225" s="53"/>
    </row>
    <row r="226" spans="1:76" x14ac:dyDescent="0.25">
      <c r="A226" s="53"/>
      <c r="B226" s="53"/>
      <c r="C226" s="53"/>
      <c r="D226" s="53"/>
      <c r="E226" s="53"/>
      <c r="F226" s="53"/>
      <c r="G226" s="53"/>
      <c r="H226" s="53"/>
      <c r="BE226" s="53"/>
      <c r="BF226" s="53"/>
      <c r="BG226" s="53"/>
      <c r="BH226" s="53"/>
      <c r="BI226" s="53"/>
      <c r="BJ226" s="53"/>
      <c r="BK226" s="53"/>
      <c r="BL226" s="53"/>
      <c r="BM226" s="53"/>
      <c r="BN226" s="53"/>
      <c r="BO226" s="53"/>
      <c r="BP226" s="53"/>
      <c r="BQ226" s="53"/>
      <c r="BR226" s="53"/>
      <c r="BS226" s="53"/>
      <c r="BT226" s="53"/>
      <c r="BU226" s="53"/>
      <c r="BV226" s="53"/>
      <c r="BW226" s="53"/>
      <c r="BX226" s="53"/>
    </row>
    <row r="227" spans="1:76" x14ac:dyDescent="0.25">
      <c r="A227" s="53"/>
      <c r="B227" s="53"/>
      <c r="C227" s="53"/>
      <c r="D227" s="53"/>
      <c r="E227" s="53"/>
      <c r="F227" s="53"/>
      <c r="G227" s="53"/>
      <c r="H227" s="53"/>
      <c r="BE227" s="53"/>
      <c r="BF227" s="53"/>
      <c r="BG227" s="53"/>
      <c r="BH227" s="53"/>
      <c r="BI227" s="53"/>
      <c r="BJ227" s="53"/>
      <c r="BK227" s="53"/>
      <c r="BL227" s="53"/>
      <c r="BM227" s="53"/>
      <c r="BN227" s="53"/>
      <c r="BO227" s="53"/>
      <c r="BP227" s="53"/>
      <c r="BQ227" s="53"/>
      <c r="BR227" s="53"/>
      <c r="BS227" s="53"/>
      <c r="BT227" s="53"/>
      <c r="BU227" s="53"/>
      <c r="BV227" s="53"/>
      <c r="BW227" s="53"/>
      <c r="BX227" s="53"/>
    </row>
    <row r="228" spans="1:76" x14ac:dyDescent="0.25">
      <c r="A228" s="53"/>
      <c r="B228" s="53"/>
      <c r="C228" s="53"/>
      <c r="D228" s="53"/>
      <c r="E228" s="53"/>
      <c r="F228" s="53"/>
      <c r="G228" s="53"/>
      <c r="H228" s="53"/>
      <c r="BE228" s="53"/>
      <c r="BF228" s="53"/>
      <c r="BG228" s="53"/>
      <c r="BH228" s="53"/>
      <c r="BI228" s="53"/>
      <c r="BJ228" s="53"/>
      <c r="BK228" s="53"/>
      <c r="BL228" s="53"/>
      <c r="BM228" s="53"/>
      <c r="BN228" s="53"/>
      <c r="BO228" s="53"/>
      <c r="BP228" s="53"/>
      <c r="BQ228" s="53"/>
      <c r="BR228" s="53"/>
      <c r="BS228" s="53"/>
      <c r="BT228" s="53"/>
      <c r="BU228" s="53"/>
      <c r="BV228" s="53"/>
      <c r="BW228" s="53"/>
      <c r="BX228" s="53"/>
    </row>
    <row r="229" spans="1:76" x14ac:dyDescent="0.25">
      <c r="A229" s="53"/>
      <c r="B229" s="53"/>
      <c r="C229" s="53"/>
      <c r="D229" s="53"/>
      <c r="E229" s="53"/>
      <c r="F229" s="53"/>
      <c r="G229" s="53"/>
      <c r="H229" s="53"/>
      <c r="BE229" s="53"/>
      <c r="BF229" s="53"/>
      <c r="BG229" s="53"/>
      <c r="BH229" s="53"/>
      <c r="BI229" s="53"/>
      <c r="BJ229" s="53"/>
      <c r="BK229" s="53"/>
      <c r="BL229" s="53"/>
      <c r="BM229" s="53"/>
      <c r="BN229" s="53"/>
      <c r="BO229" s="53"/>
      <c r="BP229" s="53"/>
      <c r="BQ229" s="53"/>
      <c r="BR229" s="53"/>
      <c r="BS229" s="53"/>
      <c r="BT229" s="53"/>
      <c r="BU229" s="53"/>
      <c r="BV229" s="53"/>
      <c r="BW229" s="53"/>
      <c r="BX229" s="53"/>
    </row>
    <row r="230" spans="1:76" x14ac:dyDescent="0.25">
      <c r="A230" s="53"/>
      <c r="B230" s="53"/>
      <c r="C230" s="53"/>
      <c r="D230" s="53"/>
      <c r="E230" s="53"/>
      <c r="F230" s="53"/>
      <c r="G230" s="53"/>
      <c r="H230" s="53"/>
      <c r="BJ230" s="53"/>
      <c r="BK230" s="53"/>
      <c r="BL230" s="53"/>
      <c r="BM230" s="53"/>
      <c r="BN230" s="53"/>
      <c r="BO230" s="53"/>
      <c r="BP230" s="53"/>
      <c r="BQ230" s="53"/>
      <c r="BR230" s="53"/>
      <c r="BS230" s="53"/>
    </row>
    <row r="231" spans="1:76" x14ac:dyDescent="0.25">
      <c r="A231" s="53"/>
      <c r="B231" s="53"/>
      <c r="C231" s="53"/>
      <c r="D231" s="53"/>
      <c r="E231" s="53"/>
      <c r="F231" s="53"/>
      <c r="G231" s="53"/>
      <c r="H231" s="53"/>
      <c r="BJ231" s="53"/>
      <c r="BK231" s="53"/>
      <c r="BL231" s="53"/>
      <c r="BM231" s="53"/>
      <c r="BN231" s="53"/>
      <c r="BO231" s="53"/>
      <c r="BP231" s="53"/>
      <c r="BQ231" s="53"/>
      <c r="BR231" s="53"/>
      <c r="BS231" s="53"/>
    </row>
    <row r="232" spans="1:76" x14ac:dyDescent="0.25">
      <c r="A232" s="53"/>
      <c r="B232" s="53"/>
      <c r="C232" s="53"/>
      <c r="D232" s="53"/>
      <c r="E232" s="53"/>
      <c r="F232" s="53"/>
      <c r="G232" s="53"/>
      <c r="H232" s="53"/>
    </row>
    <row r="233" spans="1:76" x14ac:dyDescent="0.25">
      <c r="A233" s="53"/>
      <c r="B233" s="53"/>
      <c r="C233" s="53"/>
      <c r="D233" s="53"/>
      <c r="E233" s="53"/>
      <c r="F233" s="53"/>
      <c r="G233" s="53"/>
      <c r="H233" s="53"/>
    </row>
    <row r="234" spans="1:76" x14ac:dyDescent="0.25">
      <c r="A234" s="53"/>
      <c r="B234" s="53"/>
      <c r="C234" s="53"/>
      <c r="D234" s="53"/>
      <c r="E234" s="53"/>
      <c r="F234" s="53"/>
      <c r="G234" s="53"/>
      <c r="H234" s="53"/>
    </row>
    <row r="235" spans="1:76" x14ac:dyDescent="0.25">
      <c r="A235" s="53"/>
      <c r="B235" s="53"/>
      <c r="C235" s="53"/>
      <c r="D235" s="53"/>
      <c r="E235" s="53"/>
      <c r="F235" s="53"/>
      <c r="G235" s="53"/>
      <c r="H235" s="53"/>
    </row>
  </sheetData>
  <sheetProtection algorithmName="SHA-512" hashValue="nnFUKaVXFzcf5pKdcSFVusFOmFi5sgobZyGIl7uloutfttof+0LNzdn6s0HSi/RHnvV3Dk6zG38wdo+BEGgYDg==" saltValue="qc+IyyXZSMCEH11ZYpYsKA==" spinCount="100000" sheet="1" objects="1" scenarios="1" formatCells="0" formatColumns="0" formatRows="0" insertColumns="0" insertRows="0" insertHyperlinks="0"/>
  <customSheetViews>
    <customSheetView guid="{876838F8-43FC-40EB-ADED-CA39021DB687}" topLeftCell="BR7">
      <selection activeCell="BW11" sqref="BW11"/>
      <pageMargins left="0.7" right="0.7" top="0.75" bottom="0.75" header="0.3" footer="0.3"/>
      <pageSetup orientation="portrait" horizontalDpi="4294967294" verticalDpi="0" r:id="rId1"/>
    </customSheetView>
  </customSheetViews>
  <mergeCells count="160">
    <mergeCell ref="A12:A14"/>
    <mergeCell ref="A15:A16"/>
    <mergeCell ref="A7:D7"/>
    <mergeCell ref="A8:D8"/>
    <mergeCell ref="A18:C18"/>
    <mergeCell ref="A19:C19"/>
    <mergeCell ref="A11:B11"/>
    <mergeCell ref="F7:I7"/>
    <mergeCell ref="F8:I8"/>
    <mergeCell ref="F11:G11"/>
    <mergeCell ref="F12:F14"/>
    <mergeCell ref="F15:F16"/>
    <mergeCell ref="F18:H18"/>
    <mergeCell ref="F19:H19"/>
    <mergeCell ref="A10:D10"/>
    <mergeCell ref="A9:D9"/>
    <mergeCell ref="F9:I9"/>
    <mergeCell ref="F10:I10"/>
    <mergeCell ref="K19:M19"/>
    <mergeCell ref="P7:S7"/>
    <mergeCell ref="P8:S8"/>
    <mergeCell ref="P11:Q11"/>
    <mergeCell ref="P12:P14"/>
    <mergeCell ref="P15:P16"/>
    <mergeCell ref="P18:R18"/>
    <mergeCell ref="P19:R19"/>
    <mergeCell ref="K7:N7"/>
    <mergeCell ref="K8:N8"/>
    <mergeCell ref="K11:L11"/>
    <mergeCell ref="K12:K14"/>
    <mergeCell ref="K15:K16"/>
    <mergeCell ref="K18:M18"/>
    <mergeCell ref="K9:N9"/>
    <mergeCell ref="K10:N10"/>
    <mergeCell ref="P9:S9"/>
    <mergeCell ref="P10:S10"/>
    <mergeCell ref="U19:W19"/>
    <mergeCell ref="Z7:AC7"/>
    <mergeCell ref="Z8:AC8"/>
    <mergeCell ref="Z11:AA11"/>
    <mergeCell ref="Z12:Z14"/>
    <mergeCell ref="Z15:Z16"/>
    <mergeCell ref="Z18:AB18"/>
    <mergeCell ref="Z19:AB19"/>
    <mergeCell ref="U7:X7"/>
    <mergeCell ref="U8:X8"/>
    <mergeCell ref="U11:V11"/>
    <mergeCell ref="U12:U14"/>
    <mergeCell ref="U15:U16"/>
    <mergeCell ref="U18:W18"/>
    <mergeCell ref="U9:X9"/>
    <mergeCell ref="U10:X10"/>
    <mergeCell ref="Z9:AC9"/>
    <mergeCell ref="Z10:AC10"/>
    <mergeCell ref="AE19:AG19"/>
    <mergeCell ref="AJ7:AM7"/>
    <mergeCell ref="AJ8:AM8"/>
    <mergeCell ref="AJ11:AK11"/>
    <mergeCell ref="AJ12:AJ14"/>
    <mergeCell ref="AJ15:AJ16"/>
    <mergeCell ref="AJ18:AL18"/>
    <mergeCell ref="AJ19:AL19"/>
    <mergeCell ref="AE7:AH7"/>
    <mergeCell ref="AE8:AH8"/>
    <mergeCell ref="AE11:AF11"/>
    <mergeCell ref="AE12:AE14"/>
    <mergeCell ref="AE15:AE16"/>
    <mergeCell ref="AE18:AG18"/>
    <mergeCell ref="AE9:AH9"/>
    <mergeCell ref="AE10:AH10"/>
    <mergeCell ref="AJ9:AM9"/>
    <mergeCell ref="AJ10:AM10"/>
    <mergeCell ref="AO19:AQ19"/>
    <mergeCell ref="AT7:AW7"/>
    <mergeCell ref="AT8:AW8"/>
    <mergeCell ref="AT11:AU11"/>
    <mergeCell ref="AT12:AT14"/>
    <mergeCell ref="AT15:AT16"/>
    <mergeCell ref="AT18:AV18"/>
    <mergeCell ref="AT19:AV19"/>
    <mergeCell ref="AO7:AR7"/>
    <mergeCell ref="AO8:AR8"/>
    <mergeCell ref="AO11:AP11"/>
    <mergeCell ref="AO12:AO14"/>
    <mergeCell ref="AO15:AO16"/>
    <mergeCell ref="AO18:AQ18"/>
    <mergeCell ref="AO9:AR9"/>
    <mergeCell ref="AO10:AR10"/>
    <mergeCell ref="AT9:AW9"/>
    <mergeCell ref="AT10:AW10"/>
    <mergeCell ref="AY19:BA19"/>
    <mergeCell ref="BD7:BG7"/>
    <mergeCell ref="BD8:BG8"/>
    <mergeCell ref="BD11:BE11"/>
    <mergeCell ref="BD12:BD14"/>
    <mergeCell ref="BD15:BD16"/>
    <mergeCell ref="BD18:BF18"/>
    <mergeCell ref="BD19:BF19"/>
    <mergeCell ref="AY7:BB7"/>
    <mergeCell ref="AY8:BB8"/>
    <mergeCell ref="AY11:AZ11"/>
    <mergeCell ref="AY12:AY14"/>
    <mergeCell ref="AY15:AY16"/>
    <mergeCell ref="AY18:BA18"/>
    <mergeCell ref="AY9:BB9"/>
    <mergeCell ref="AY10:BB10"/>
    <mergeCell ref="BD9:BG9"/>
    <mergeCell ref="BD10:BG10"/>
    <mergeCell ref="BI19:BK19"/>
    <mergeCell ref="BN7:BQ7"/>
    <mergeCell ref="BN8:BQ8"/>
    <mergeCell ref="BN11:BO11"/>
    <mergeCell ref="BN12:BN14"/>
    <mergeCell ref="BN15:BN16"/>
    <mergeCell ref="BN18:BP18"/>
    <mergeCell ref="BN19:BP19"/>
    <mergeCell ref="BI7:BL7"/>
    <mergeCell ref="BI8:BL8"/>
    <mergeCell ref="BI11:BJ11"/>
    <mergeCell ref="BI12:BI14"/>
    <mergeCell ref="BI15:BI16"/>
    <mergeCell ref="BI18:BK18"/>
    <mergeCell ref="BI9:BL9"/>
    <mergeCell ref="BI10:BL10"/>
    <mergeCell ref="BN9:BQ9"/>
    <mergeCell ref="BN10:BQ10"/>
    <mergeCell ref="CC19:CE19"/>
    <mergeCell ref="CC7:CF7"/>
    <mergeCell ref="CC8:CF8"/>
    <mergeCell ref="CC11:CD11"/>
    <mergeCell ref="CC12:CC14"/>
    <mergeCell ref="CC15:CC16"/>
    <mergeCell ref="CC18:CE18"/>
    <mergeCell ref="BS19:BU19"/>
    <mergeCell ref="BX7:CA7"/>
    <mergeCell ref="BX8:CA8"/>
    <mergeCell ref="BX11:BY11"/>
    <mergeCell ref="BX12:BX14"/>
    <mergeCell ref="BX15:BX16"/>
    <mergeCell ref="BX18:BZ18"/>
    <mergeCell ref="BX19:BZ19"/>
    <mergeCell ref="BS7:BV7"/>
    <mergeCell ref="BS8:BV8"/>
    <mergeCell ref="BS11:BT11"/>
    <mergeCell ref="BS12:BS14"/>
    <mergeCell ref="BS15:BS16"/>
    <mergeCell ref="BS18:BU18"/>
    <mergeCell ref="BS9:BV9"/>
    <mergeCell ref="BS10:BV10"/>
    <mergeCell ref="BX9:CA9"/>
    <mergeCell ref="BX10:CA10"/>
    <mergeCell ref="CC9:CF9"/>
    <mergeCell ref="CC10:CF10"/>
    <mergeCell ref="A1:V1"/>
    <mergeCell ref="X1:Z1"/>
    <mergeCell ref="A2:V2"/>
    <mergeCell ref="X2:Z2"/>
    <mergeCell ref="A3:V3"/>
    <mergeCell ref="X3:Z3"/>
    <mergeCell ref="A5:F5"/>
  </mergeCells>
  <conditionalFormatting sqref="E12">
    <cfRule type="expression" priority="11">
      <formula>$C$12="X"=25%</formula>
    </cfRule>
  </conditionalFormatting>
  <conditionalFormatting sqref="BU202:BU206">
    <cfRule type="containsText" dxfId="9" priority="6" operator="containsText" text="Muy Baja">
      <formula>NOT(ISERROR(SEARCH("Muy Baja",BU202)))</formula>
    </cfRule>
    <cfRule type="containsText" dxfId="8" priority="7" operator="containsText" text="Baja">
      <formula>NOT(ISERROR(SEARCH("Baja",BU202)))</formula>
    </cfRule>
    <cfRule type="containsText" dxfId="7" priority="8" operator="containsText" text="Media">
      <formula>NOT(ISERROR(SEARCH("Media",BU202)))</formula>
    </cfRule>
    <cfRule type="containsText" dxfId="6" priority="9" operator="containsText" text="Muy Alta">
      <formula>NOT(ISERROR(SEARCH("Muy Alta",BU202)))</formula>
    </cfRule>
    <cfRule type="containsText" dxfId="5" priority="10" operator="containsText" text="Alta">
      <formula>NOT(ISERROR(SEARCH("Alta",BU202)))</formula>
    </cfRule>
  </conditionalFormatting>
  <conditionalFormatting sqref="BU210:BU214">
    <cfRule type="containsText" dxfId="4" priority="1" operator="containsText" text="Muy Baja">
      <formula>NOT(ISERROR(SEARCH("Muy Baja",BU210)))</formula>
    </cfRule>
    <cfRule type="containsText" dxfId="3" priority="2" operator="containsText" text="Baja">
      <formula>NOT(ISERROR(SEARCH("Baja",BU210)))</formula>
    </cfRule>
    <cfRule type="containsText" dxfId="2" priority="3" operator="containsText" text="Media">
      <formula>NOT(ISERROR(SEARCH("Media",BU210)))</formula>
    </cfRule>
    <cfRule type="containsText" dxfId="1" priority="4" operator="containsText" text="Muy Alta">
      <formula>NOT(ISERROR(SEARCH("Muy Alta",BU210)))</formula>
    </cfRule>
    <cfRule type="containsText" dxfId="0" priority="5" operator="containsText" text="Alta">
      <formula>NOT(ISERROR(SEARCH("Alta",BU210)))</formula>
    </cfRule>
  </conditionalFormatting>
  <dataValidations disablePrompts="1" count="1">
    <dataValidation type="list" allowBlank="1" showInputMessage="1" showErrorMessage="1" sqref="BR202:BR206 BR210:BR214" xr:uid="{00000000-0002-0000-0300-000000000000}">
      <formula1>$C$172:$C$176</formula1>
    </dataValidation>
  </dataValidations>
  <pageMargins left="0.7" right="0.7" top="0.75" bottom="0.75" header="0.3" footer="0.3"/>
  <pageSetup orientation="portrait" horizontalDpi="4294967294" verticalDpi="0" r:id="rId2"/>
  <ignoredErrors>
    <ignoredError sqref="D13 D15" formula="1"/>
    <ignoredError sqref="D19" evalError="1"/>
  </ignoredErrors>
  <drawing r:id="rId3"/>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00000000-0002-0000-0300-000001000000}">
          <x14:formula1>
            <xm:f>'E:\METROPLUS 2023\[FO-DE-11 Matriz de Riesgos.xlsx]Evaluación de controles'!#REF!</xm:f>
          </x14:formula1>
          <xm:sqref>BS169:BS172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3"/>
  <dimension ref="A1:AA25"/>
  <sheetViews>
    <sheetView view="pageBreakPreview" topLeftCell="A5" zoomScale="130" zoomScaleNormal="100" zoomScaleSheetLayoutView="130" workbookViewId="0">
      <selection activeCell="D7" sqref="D7"/>
    </sheetView>
  </sheetViews>
  <sheetFormatPr baseColWidth="10" defaultColWidth="13.33203125" defaultRowHeight="15.6" x14ac:dyDescent="0.25"/>
  <cols>
    <col min="1" max="1" width="17.44140625" style="12" customWidth="1"/>
    <col min="2" max="2" width="52.77734375" style="13" customWidth="1"/>
    <col min="3" max="3" width="22.109375" style="14" bestFit="1" customWidth="1"/>
    <col min="4" max="4" width="13.33203125" style="12" customWidth="1"/>
    <col min="5" max="6" width="13.33203125" style="12"/>
    <col min="7" max="7" width="28.6640625" style="12" customWidth="1"/>
    <col min="8" max="16384" width="13.33203125" style="12"/>
  </cols>
  <sheetData>
    <row r="1" spans="1:27" s="1" customFormat="1" ht="31.5" customHeight="1" x14ac:dyDescent="0.25">
      <c r="A1" s="277" t="s">
        <v>179</v>
      </c>
      <c r="B1" s="277"/>
      <c r="C1" s="277"/>
      <c r="D1" s="277"/>
      <c r="E1" s="277"/>
      <c r="F1" s="277"/>
      <c r="G1" s="277"/>
      <c r="H1" s="277"/>
      <c r="I1" s="31"/>
      <c r="J1" s="31"/>
      <c r="K1" s="31"/>
      <c r="L1" s="31"/>
      <c r="M1" s="31"/>
      <c r="N1" s="31"/>
      <c r="O1" s="31"/>
      <c r="P1" s="31"/>
      <c r="Q1" s="31"/>
      <c r="R1" s="31"/>
      <c r="S1" s="31"/>
      <c r="T1" s="31"/>
      <c r="U1" s="31"/>
      <c r="V1" s="31"/>
      <c r="W1" s="4"/>
      <c r="X1" s="32"/>
      <c r="Y1" s="32"/>
      <c r="Z1" s="33"/>
      <c r="AA1" s="4"/>
    </row>
    <row r="2" spans="1:27" s="2" customFormat="1" ht="18" customHeight="1" x14ac:dyDescent="0.25">
      <c r="A2" s="278" t="s">
        <v>10</v>
      </c>
      <c r="B2" s="278"/>
      <c r="C2" s="278"/>
      <c r="D2" s="278"/>
      <c r="E2" s="278"/>
      <c r="F2" s="278"/>
      <c r="G2" s="278"/>
      <c r="H2" s="278"/>
      <c r="I2" s="34"/>
      <c r="J2" s="34"/>
      <c r="K2" s="34"/>
      <c r="L2" s="34"/>
      <c r="M2" s="34"/>
      <c r="N2" s="34"/>
      <c r="O2" s="34"/>
      <c r="P2" s="34"/>
      <c r="Q2" s="34"/>
      <c r="R2" s="34"/>
      <c r="S2" s="34"/>
      <c r="T2" s="34"/>
      <c r="U2" s="34"/>
      <c r="V2" s="34"/>
      <c r="W2" s="5"/>
      <c r="X2" s="32"/>
      <c r="Y2" s="32"/>
      <c r="Z2" s="33"/>
      <c r="AA2" s="4"/>
    </row>
    <row r="3" spans="1:27" s="2" customFormat="1" ht="20.25" customHeight="1" x14ac:dyDescent="0.25">
      <c r="A3" s="278" t="s">
        <v>177</v>
      </c>
      <c r="B3" s="278"/>
      <c r="C3" s="278"/>
      <c r="D3" s="278"/>
      <c r="E3" s="278"/>
      <c r="F3" s="278"/>
      <c r="G3" s="278"/>
      <c r="H3" s="278"/>
      <c r="I3" s="34"/>
      <c r="J3" s="34"/>
      <c r="K3" s="34"/>
      <c r="L3" s="34"/>
      <c r="M3" s="34"/>
      <c r="N3" s="34"/>
      <c r="O3" s="34"/>
      <c r="P3" s="34"/>
      <c r="Q3" s="34"/>
      <c r="R3" s="34"/>
      <c r="S3" s="34"/>
      <c r="T3" s="34"/>
      <c r="U3" s="34"/>
      <c r="V3" s="34"/>
      <c r="W3" s="5"/>
      <c r="X3" s="32"/>
      <c r="Y3" s="32"/>
      <c r="Z3" s="33"/>
      <c r="AA3" s="4"/>
    </row>
    <row r="4" spans="1:27" ht="16.2" thickBot="1" x14ac:dyDescent="0.3"/>
    <row r="5" spans="1:27" ht="25.5" customHeight="1" thickTop="1" thickBot="1" x14ac:dyDescent="0.3">
      <c r="A5" s="283" t="s">
        <v>60</v>
      </c>
      <c r="B5" s="284"/>
      <c r="C5" s="285"/>
      <c r="F5" s="282" t="s">
        <v>85</v>
      </c>
      <c r="G5" s="282"/>
    </row>
    <row r="6" spans="1:27" s="17" customFormat="1" ht="25.5" customHeight="1" thickTop="1" thickBot="1" x14ac:dyDescent="0.3">
      <c r="A6" s="15" t="s">
        <v>178</v>
      </c>
      <c r="B6" s="16" t="s">
        <v>61</v>
      </c>
      <c r="C6" s="16" t="s">
        <v>34</v>
      </c>
      <c r="F6" s="282"/>
      <c r="G6" s="282"/>
    </row>
    <row r="7" spans="1:27" ht="34.5" customHeight="1" thickTop="1" thickBot="1" x14ac:dyDescent="0.3">
      <c r="A7" s="18" t="s">
        <v>62</v>
      </c>
      <c r="B7" s="19" t="s">
        <v>63</v>
      </c>
      <c r="C7" s="20">
        <v>0.2</v>
      </c>
      <c r="F7" s="282"/>
      <c r="G7" s="282"/>
    </row>
    <row r="8" spans="1:27" ht="34.5" customHeight="1" thickTop="1" thickBot="1" x14ac:dyDescent="0.3">
      <c r="A8" s="21" t="s">
        <v>64</v>
      </c>
      <c r="B8" s="19" t="s">
        <v>65</v>
      </c>
      <c r="C8" s="20">
        <v>0.4</v>
      </c>
      <c r="F8" s="282"/>
      <c r="G8" s="282"/>
    </row>
    <row r="9" spans="1:27" ht="34.5" customHeight="1" thickTop="1" thickBot="1" x14ac:dyDescent="0.3">
      <c r="A9" s="22" t="s">
        <v>66</v>
      </c>
      <c r="B9" s="19" t="s">
        <v>67</v>
      </c>
      <c r="C9" s="20">
        <v>0.6</v>
      </c>
      <c r="F9" s="282"/>
      <c r="G9" s="282"/>
    </row>
    <row r="10" spans="1:27" ht="34.5" customHeight="1" thickTop="1" thickBot="1" x14ac:dyDescent="0.3">
      <c r="A10" s="23" t="s">
        <v>17</v>
      </c>
      <c r="B10" s="19" t="s">
        <v>68</v>
      </c>
      <c r="C10" s="20">
        <v>0.8</v>
      </c>
      <c r="F10" s="282"/>
      <c r="G10" s="282"/>
    </row>
    <row r="11" spans="1:27" ht="34.5" customHeight="1" thickTop="1" thickBot="1" x14ac:dyDescent="0.3">
      <c r="A11" s="24" t="s">
        <v>69</v>
      </c>
      <c r="B11" s="19" t="s">
        <v>70</v>
      </c>
      <c r="C11" s="20">
        <v>1</v>
      </c>
    </row>
    <row r="12" spans="1:27" ht="25.5" customHeight="1" thickTop="1" thickBot="1" x14ac:dyDescent="0.3"/>
    <row r="13" spans="1:27" ht="25.5" customHeight="1" thickTop="1" thickBot="1" x14ac:dyDescent="0.3">
      <c r="A13" s="283" t="s">
        <v>71</v>
      </c>
      <c r="B13" s="284"/>
      <c r="C13" s="284"/>
      <c r="D13" s="284"/>
      <c r="E13" s="284"/>
      <c r="F13" s="285"/>
    </row>
    <row r="14" spans="1:27" s="17" customFormat="1" ht="25.5" customHeight="1" thickTop="1" thickBot="1" x14ac:dyDescent="0.3">
      <c r="A14" s="25"/>
      <c r="B14" s="26" t="s">
        <v>72</v>
      </c>
      <c r="C14" s="286" t="s">
        <v>73</v>
      </c>
      <c r="D14" s="287"/>
      <c r="E14" s="287"/>
      <c r="F14" s="287"/>
    </row>
    <row r="15" spans="1:27" ht="34.5" customHeight="1" thickTop="1" thickBot="1" x14ac:dyDescent="0.3">
      <c r="A15" s="18" t="s">
        <v>29</v>
      </c>
      <c r="B15" s="19" t="s">
        <v>74</v>
      </c>
      <c r="C15" s="279" t="s">
        <v>75</v>
      </c>
      <c r="D15" s="280"/>
      <c r="E15" s="280"/>
      <c r="F15" s="281"/>
    </row>
    <row r="16" spans="1:27" ht="48.75" customHeight="1" thickTop="1" thickBot="1" x14ac:dyDescent="0.3">
      <c r="A16" s="21" t="s">
        <v>32</v>
      </c>
      <c r="B16" s="19" t="s">
        <v>76</v>
      </c>
      <c r="C16" s="279" t="s">
        <v>77</v>
      </c>
      <c r="D16" s="280"/>
      <c r="E16" s="280"/>
      <c r="F16" s="281"/>
    </row>
    <row r="17" spans="1:6" ht="54" customHeight="1" thickTop="1" thickBot="1" x14ac:dyDescent="0.3">
      <c r="A17" s="22" t="s">
        <v>30</v>
      </c>
      <c r="B17" s="19" t="s">
        <v>78</v>
      </c>
      <c r="C17" s="279" t="s">
        <v>79</v>
      </c>
      <c r="D17" s="280"/>
      <c r="E17" s="280"/>
      <c r="F17" s="281"/>
    </row>
    <row r="18" spans="1:6" ht="50.25" customHeight="1" thickTop="1" thickBot="1" x14ac:dyDescent="0.3">
      <c r="A18" s="23" t="s">
        <v>31</v>
      </c>
      <c r="B18" s="19" t="s">
        <v>80</v>
      </c>
      <c r="C18" s="279" t="s">
        <v>81</v>
      </c>
      <c r="D18" s="280"/>
      <c r="E18" s="280"/>
      <c r="F18" s="281"/>
    </row>
    <row r="19" spans="1:6" ht="54" customHeight="1" thickTop="1" thickBot="1" x14ac:dyDescent="0.3">
      <c r="A19" s="24" t="s">
        <v>82</v>
      </c>
      <c r="B19" s="19" t="s">
        <v>83</v>
      </c>
      <c r="C19" s="279" t="s">
        <v>84</v>
      </c>
      <c r="D19" s="280"/>
      <c r="E19" s="280"/>
      <c r="F19" s="281"/>
    </row>
    <row r="20" spans="1:6" ht="25.5" customHeight="1" thickTop="1" x14ac:dyDescent="0.25"/>
    <row r="21" spans="1:6" ht="25.5" customHeight="1" x14ac:dyDescent="0.25"/>
    <row r="22" spans="1:6" ht="25.5" customHeight="1" x14ac:dyDescent="0.25"/>
    <row r="23" spans="1:6" ht="25.5" customHeight="1" x14ac:dyDescent="0.25"/>
    <row r="24" spans="1:6" ht="25.5" customHeight="1" x14ac:dyDescent="0.25"/>
    <row r="25" spans="1:6" ht="25.5" customHeight="1" x14ac:dyDescent="0.25"/>
  </sheetData>
  <customSheetViews>
    <customSheetView guid="{876838F8-43FC-40EB-ADED-CA39021DB687}" scale="130" showPageBreaks="1" printArea="1" view="pageBreakPreview" topLeftCell="A13">
      <selection activeCell="C19" sqref="C19:F19"/>
      <pageMargins left="0.75" right="0.75" top="1" bottom="1" header="0" footer="0"/>
      <pageSetup scale="57" orientation="portrait" r:id="rId1"/>
      <headerFooter alignWithMargins="0"/>
    </customSheetView>
  </customSheetViews>
  <mergeCells count="12">
    <mergeCell ref="A1:H1"/>
    <mergeCell ref="A2:H2"/>
    <mergeCell ref="A3:H3"/>
    <mergeCell ref="C18:F18"/>
    <mergeCell ref="C19:F19"/>
    <mergeCell ref="F5:G10"/>
    <mergeCell ref="A5:C5"/>
    <mergeCell ref="A13:F13"/>
    <mergeCell ref="C14:F14"/>
    <mergeCell ref="C15:F15"/>
    <mergeCell ref="C16:F16"/>
    <mergeCell ref="C17:F17"/>
  </mergeCells>
  <pageMargins left="0.75" right="0.75" top="1" bottom="1" header="0" footer="0"/>
  <pageSetup scale="57" orientation="portrait" r:id="rId2"/>
  <headerFooter alignWithMargins="0"/>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
  <sheetViews>
    <sheetView workbookViewId="0"/>
  </sheetViews>
  <sheetFormatPr baseColWidth="10" defaultRowHeight="13.2" x14ac:dyDescent="0.25"/>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3:F31"/>
  <sheetViews>
    <sheetView workbookViewId="0">
      <selection activeCell="D28" sqref="D28"/>
    </sheetView>
  </sheetViews>
  <sheetFormatPr baseColWidth="10" defaultRowHeight="13.2" x14ac:dyDescent="0.25"/>
  <cols>
    <col min="1" max="1" width="55.44140625" bestFit="1" customWidth="1"/>
    <col min="2" max="2" width="29.6640625" customWidth="1"/>
    <col min="5" max="5" width="20.77734375" bestFit="1" customWidth="1"/>
    <col min="6" max="6" width="34" bestFit="1" customWidth="1"/>
  </cols>
  <sheetData>
    <row r="3" spans="1:6" x14ac:dyDescent="0.25">
      <c r="A3" s="64" t="s">
        <v>147</v>
      </c>
      <c r="B3" s="65" t="s">
        <v>166</v>
      </c>
      <c r="E3" s="67" t="s">
        <v>147</v>
      </c>
      <c r="F3" s="68" t="s">
        <v>169</v>
      </c>
    </row>
    <row r="4" spans="1:6" x14ac:dyDescent="0.25">
      <c r="A4" s="66" t="s">
        <v>137</v>
      </c>
      <c r="B4" s="65">
        <v>6</v>
      </c>
      <c r="E4" s="69" t="s">
        <v>48</v>
      </c>
      <c r="F4" s="68">
        <v>9</v>
      </c>
    </row>
    <row r="5" spans="1:6" x14ac:dyDescent="0.25">
      <c r="A5" s="66" t="s">
        <v>138</v>
      </c>
      <c r="B5" s="65">
        <v>9</v>
      </c>
      <c r="E5" s="69" t="s">
        <v>47</v>
      </c>
      <c r="F5" s="68">
        <v>40</v>
      </c>
    </row>
    <row r="6" spans="1:6" x14ac:dyDescent="0.25">
      <c r="A6" s="66" t="s">
        <v>139</v>
      </c>
      <c r="B6" s="65">
        <v>7</v>
      </c>
      <c r="E6" s="69" t="s">
        <v>16</v>
      </c>
      <c r="F6" s="68">
        <v>13</v>
      </c>
    </row>
    <row r="7" spans="1:6" x14ac:dyDescent="0.25">
      <c r="A7" s="66" t="s">
        <v>140</v>
      </c>
      <c r="B7" s="65">
        <v>3</v>
      </c>
      <c r="E7" s="69" t="s">
        <v>15</v>
      </c>
      <c r="F7" s="68">
        <v>8</v>
      </c>
    </row>
    <row r="8" spans="1:6" x14ac:dyDescent="0.25">
      <c r="A8" s="66" t="s">
        <v>142</v>
      </c>
      <c r="B8" s="65">
        <v>5</v>
      </c>
      <c r="E8" s="68" t="s">
        <v>148</v>
      </c>
      <c r="F8" s="68">
        <v>70</v>
      </c>
    </row>
    <row r="9" spans="1:6" x14ac:dyDescent="0.25">
      <c r="A9" s="66" t="s">
        <v>141</v>
      </c>
      <c r="B9" s="65">
        <v>11</v>
      </c>
    </row>
    <row r="10" spans="1:6" x14ac:dyDescent="0.25">
      <c r="A10" s="66" t="s">
        <v>123</v>
      </c>
      <c r="B10" s="65">
        <v>4</v>
      </c>
    </row>
    <row r="11" spans="1:6" x14ac:dyDescent="0.25">
      <c r="A11" s="66" t="s">
        <v>143</v>
      </c>
      <c r="B11" s="65">
        <v>7</v>
      </c>
    </row>
    <row r="12" spans="1:6" x14ac:dyDescent="0.25">
      <c r="A12" s="66" t="s">
        <v>144</v>
      </c>
      <c r="B12" s="65">
        <v>2</v>
      </c>
    </row>
    <row r="13" spans="1:6" x14ac:dyDescent="0.25">
      <c r="A13" s="66" t="s">
        <v>145</v>
      </c>
      <c r="B13" s="65">
        <v>4</v>
      </c>
    </row>
    <row r="14" spans="1:6" x14ac:dyDescent="0.25">
      <c r="A14" s="66" t="s">
        <v>146</v>
      </c>
      <c r="B14" s="65">
        <v>2</v>
      </c>
    </row>
    <row r="15" spans="1:6" x14ac:dyDescent="0.25">
      <c r="A15" s="66" t="s">
        <v>162</v>
      </c>
      <c r="B15" s="65">
        <v>1</v>
      </c>
    </row>
    <row r="16" spans="1:6" x14ac:dyDescent="0.25">
      <c r="A16" s="66" t="s">
        <v>167</v>
      </c>
      <c r="B16" s="65"/>
    </row>
    <row r="17" spans="1:2" x14ac:dyDescent="0.25">
      <c r="A17" s="66" t="s">
        <v>170</v>
      </c>
      <c r="B17" s="65">
        <v>2</v>
      </c>
    </row>
    <row r="18" spans="1:2" x14ac:dyDescent="0.25">
      <c r="A18" s="66" t="s">
        <v>171</v>
      </c>
      <c r="B18" s="65">
        <v>7</v>
      </c>
    </row>
    <row r="19" spans="1:2" x14ac:dyDescent="0.25">
      <c r="A19" s="65" t="s">
        <v>148</v>
      </c>
      <c r="B19" s="65">
        <v>70</v>
      </c>
    </row>
    <row r="23" spans="1:2" x14ac:dyDescent="0.25">
      <c r="A23" s="67" t="s">
        <v>147</v>
      </c>
      <c r="B23" s="68" t="s">
        <v>168</v>
      </c>
    </row>
    <row r="24" spans="1:2" x14ac:dyDescent="0.25">
      <c r="A24" s="69" t="s">
        <v>155</v>
      </c>
      <c r="B24" s="68">
        <v>2</v>
      </c>
    </row>
    <row r="25" spans="1:2" x14ac:dyDescent="0.25">
      <c r="A25" s="69" t="s">
        <v>149</v>
      </c>
      <c r="B25" s="68">
        <v>41</v>
      </c>
    </row>
    <row r="26" spans="1:2" x14ac:dyDescent="0.25">
      <c r="A26" s="69" t="s">
        <v>152</v>
      </c>
      <c r="B26" s="68">
        <v>5</v>
      </c>
    </row>
    <row r="27" spans="1:2" x14ac:dyDescent="0.25">
      <c r="A27" s="69" t="s">
        <v>151</v>
      </c>
      <c r="B27" s="68">
        <v>18</v>
      </c>
    </row>
    <row r="28" spans="1:2" x14ac:dyDescent="0.25">
      <c r="A28" s="69" t="s">
        <v>153</v>
      </c>
      <c r="B28" s="68">
        <v>2</v>
      </c>
    </row>
    <row r="29" spans="1:2" x14ac:dyDescent="0.25">
      <c r="A29" s="69" t="s">
        <v>154</v>
      </c>
      <c r="B29" s="68">
        <v>2</v>
      </c>
    </row>
    <row r="30" spans="1:2" x14ac:dyDescent="0.25">
      <c r="A30" s="69" t="s">
        <v>167</v>
      </c>
      <c r="B30" s="68"/>
    </row>
    <row r="31" spans="1:2" x14ac:dyDescent="0.25">
      <c r="A31" s="68" t="s">
        <v>148</v>
      </c>
      <c r="B31" s="68">
        <v>70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3</vt:i4>
      </vt:variant>
    </vt:vector>
  </HeadingPairs>
  <TitlesOfParts>
    <vt:vector size="9" baseType="lpstr">
      <vt:lpstr>MATRIZ CORRUPCION</vt:lpstr>
      <vt:lpstr>Hoja2</vt:lpstr>
      <vt:lpstr>EVALUACIÓN DE CONTROLES</vt:lpstr>
      <vt:lpstr>Probabilidad e Impacto</vt:lpstr>
      <vt:lpstr>Hoja1</vt:lpstr>
      <vt:lpstr>ANALISIS</vt:lpstr>
      <vt:lpstr>'MATRIZ CORRUPCION'!Área_de_impresión</vt:lpstr>
      <vt:lpstr>'Probabilidad e Impacto'!Área_de_impresión</vt:lpstr>
      <vt:lpstr>'MATRIZ CORRUPCION'!Títulos_a_imprimir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(Matriz Riesgos de Corrupci\363n 2017v1.xlsx)</dc:title>
  <dc:creator>jgutierrez</dc:creator>
  <cp:lastModifiedBy>Liliana María Jaramillo Aristizábal</cp:lastModifiedBy>
  <cp:lastPrinted>2023-12-28T22:38:24Z</cp:lastPrinted>
  <dcterms:created xsi:type="dcterms:W3CDTF">2018-01-29T18:09:34Z</dcterms:created>
  <dcterms:modified xsi:type="dcterms:W3CDTF">2026-06-03T17:06:29Z</dcterms:modified>
</cp:coreProperties>
</file>